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320" windowHeight="10050"/>
  </bookViews>
  <sheets>
    <sheet name="6 план ГКПЗ" sheetId="1" r:id="rId1"/>
    <sheet name="5 план ЕИ" sheetId="2" r:id="rId2"/>
    <sheet name="19 алгоритм корректировки" sheetId="3" r:id="rId3"/>
    <sheet name="20 исключаемые закупки" sheetId="4" r:id="rId4"/>
  </sheets>
  <definedNames>
    <definedName name="_ftn3" localSheetId="1">'5 план ЕИ'!$A$44</definedName>
    <definedName name="_ftnref3" localSheetId="1">'5 план ЕИ'!$G$5</definedName>
    <definedName name="_Toc344472489" localSheetId="1">'5 план ЕИ'!$A$1</definedName>
    <definedName name="_Toc344472490" localSheetId="1">'5 план ЕИ'!$A$4</definedName>
    <definedName name="_xlnm._FilterDatabase" localSheetId="0" hidden="1">'6 план ГКПЗ'!$A$19:$AF$147</definedName>
    <definedName name="_xlnm.Print_Area" localSheetId="2">'19 алгоритм корректировки'!$A$1:$D$22</definedName>
    <definedName name="_xlnm.Print_Area" localSheetId="3">'20 исключаемые закупки'!$A$1:$AE$41</definedName>
  </definedNames>
  <calcPr calcId="124519" refMode="R1C1"/>
</workbook>
</file>

<file path=xl/calcChain.xml><?xml version="1.0" encoding="utf-8"?>
<calcChain xmlns="http://schemas.openxmlformats.org/spreadsheetml/2006/main">
  <c r="W74" i="1"/>
  <c r="W77"/>
  <c r="U37" i="4"/>
  <c r="U146" i="1"/>
  <c r="U113"/>
  <c r="D36" i="2" l="1"/>
  <c r="D35"/>
  <c r="D33"/>
  <c r="D30"/>
  <c r="D29"/>
  <c r="D28"/>
  <c r="D27"/>
  <c r="D26"/>
  <c r="D25"/>
  <c r="D22"/>
  <c r="D21"/>
  <c r="D17"/>
  <c r="D15"/>
  <c r="D14"/>
  <c r="D13"/>
  <c r="D12"/>
  <c r="D11"/>
  <c r="D10"/>
  <c r="D9"/>
  <c r="W88" i="1"/>
  <c r="W139"/>
  <c r="W136"/>
  <c r="W134"/>
  <c r="W126"/>
  <c r="W125"/>
  <c r="W124"/>
  <c r="W123"/>
  <c r="W120"/>
  <c r="W119"/>
  <c r="W112"/>
  <c r="W111"/>
  <c r="W109"/>
  <c r="W108"/>
  <c r="W107"/>
  <c r="D34" i="2" s="1"/>
  <c r="W106" i="1"/>
  <c r="W91"/>
  <c r="W97"/>
  <c r="W92"/>
  <c r="W90"/>
  <c r="W89"/>
  <c r="W87"/>
  <c r="W86"/>
  <c r="W85"/>
  <c r="W84"/>
  <c r="W83"/>
  <c r="W82"/>
  <c r="W81"/>
  <c r="W79"/>
  <c r="W78"/>
  <c r="W70"/>
  <c r="W69"/>
  <c r="W66"/>
  <c r="W63"/>
  <c r="W103"/>
  <c r="X103"/>
  <c r="W61"/>
  <c r="W58"/>
  <c r="W56"/>
  <c r="W55"/>
  <c r="W52"/>
  <c r="W51"/>
  <c r="W50"/>
  <c r="W49"/>
  <c r="W48"/>
  <c r="W45"/>
  <c r="W42"/>
  <c r="W41"/>
  <c r="W40"/>
  <c r="W39"/>
  <c r="W35"/>
  <c r="W34"/>
  <c r="W33"/>
  <c r="W31"/>
  <c r="W28"/>
  <c r="W27"/>
  <c r="W26"/>
  <c r="X100" l="1"/>
  <c r="W100"/>
  <c r="U71" l="1"/>
  <c r="W71" s="1"/>
  <c r="W37" i="4" l="1"/>
  <c r="U68" i="1"/>
  <c r="W68" s="1"/>
  <c r="U75" l="1"/>
  <c r="W75" s="1"/>
  <c r="X99"/>
  <c r="W99"/>
  <c r="W144"/>
  <c r="V144"/>
  <c r="W143" l="1"/>
  <c r="V143"/>
  <c r="W145"/>
  <c r="V145"/>
  <c r="X98"/>
  <c r="W146" l="1"/>
  <c r="V146"/>
  <c r="U32"/>
  <c r="W32" l="1"/>
  <c r="U43"/>
  <c r="W43" s="1"/>
  <c r="W113" l="1"/>
  <c r="W98"/>
  <c r="X102"/>
  <c r="X101"/>
  <c r="X113" l="1"/>
  <c r="X132"/>
  <c r="X146" s="1"/>
  <c r="W64" l="1"/>
  <c r="U64"/>
</calcChain>
</file>

<file path=xl/comments1.xml><?xml version="1.0" encoding="utf-8"?>
<comments xmlns="http://schemas.openxmlformats.org/spreadsheetml/2006/main">
  <authors>
    <author>Светлана Сивякова</author>
  </authors>
  <commentList>
    <comment ref="U119" authorId="0">
      <text>
        <r>
          <rPr>
            <b/>
            <sz val="8"/>
            <color indexed="81"/>
            <rFont val="Tahoma"/>
            <family val="2"/>
            <charset val="204"/>
          </rPr>
          <t>Светлана Сивякова:</t>
        </r>
        <r>
          <rPr>
            <sz val="8"/>
            <color indexed="81"/>
            <rFont val="Tahoma"/>
            <family val="2"/>
            <charset val="204"/>
          </rPr>
          <t xml:space="preserve">
по факту заключенного договора</t>
        </r>
      </text>
    </comment>
    <comment ref="U120" authorId="0">
      <text>
        <r>
          <rPr>
            <b/>
            <sz val="8"/>
            <color indexed="81"/>
            <rFont val="Tahoma"/>
            <family val="2"/>
            <charset val="204"/>
          </rPr>
          <t>Светлана Сивякова:</t>
        </r>
        <r>
          <rPr>
            <sz val="8"/>
            <color indexed="81"/>
            <rFont val="Tahoma"/>
            <family val="2"/>
            <charset val="204"/>
          </rPr>
          <t xml:space="preserve">
по факту заключенного договора
</t>
        </r>
      </text>
    </comment>
  </commentList>
</comments>
</file>

<file path=xl/sharedStrings.xml><?xml version="1.0" encoding="utf-8"?>
<sst xmlns="http://schemas.openxmlformats.org/spreadsheetml/2006/main" count="2099" uniqueCount="438">
  <si>
    <t>Типовая форма годовой комплексной программы закупок</t>
  </si>
  <si>
    <t>УТВЕРЖДАЮ</t>
  </si>
  <si>
    <t>Код Общества/полное наименование Общества</t>
  </si>
  <si>
    <t>Адрес местонахождения</t>
  </si>
  <si>
    <t xml:space="preserve">Телефон </t>
  </si>
  <si>
    <t xml:space="preserve">Электронная почта </t>
  </si>
  <si>
    <t>ИНН</t>
  </si>
  <si>
    <t>КПП</t>
  </si>
  <si>
    <t>ОКАТО</t>
  </si>
  <si>
    <t>Валюта составления</t>
  </si>
  <si>
    <t>Курс ЦБ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</si>
  <si>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</si>
  <si>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</si>
  <si>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</si>
  <si>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</si>
  <si>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</si>
  <si>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</si>
  <si>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</si>
  <si>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 xml:space="preserve">Наименование лота 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</si>
  <si>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</si>
  <si>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</si>
  <si>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</si>
  <si>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</si>
  <si>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</si>
  <si>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</si>
  <si>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</si>
  <si>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</si>
  <si>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</si>
  <si>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</si>
  <si>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</si>
  <si>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 (руб. без НДС)</t>
  </si>
  <si>
    <t>Код вида деятельности</t>
  </si>
  <si>
    <t>Наименование статьи затрат Бизнес-плана в формате АСКП</t>
  </si>
  <si>
    <t xml:space="preserve">Индивидуальный номер инвестиционного проекта в инвестиционной программе </t>
  </si>
  <si>
    <t>Наименование инвестиционного проекта в инвестиционной программе</t>
  </si>
  <si>
    <t>Код бюджетного классификатора</t>
  </si>
  <si>
    <t xml:space="preserve">Справочно: Начальная (максимальная) цена лота в рублевом эквиваленте/иностранной валюте </t>
  </si>
  <si>
    <t>(предмет договора)</t>
  </si>
  <si>
    <t>Код ОКЕИ</t>
  </si>
  <si>
    <t>Наименование</t>
  </si>
  <si>
    <t>Код ОКАТО</t>
  </si>
  <si>
    <t>Предшевствующие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</si>
  <si>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</si>
  <si>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</si>
  <si>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</si>
  <si>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Х</t>
  </si>
  <si>
    <t>Раздел 2: Закупка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</si>
  <si>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дополнительным платным сервисам</t>
  </si>
  <si>
    <t>Раздел 4: Закупки планируемого года по инвестиционной деятельности</t>
  </si>
  <si>
    <t>Итого по закупкам планируемого года:</t>
  </si>
  <si>
    <t>Итого за I квартал</t>
  </si>
  <si>
    <t>Итого за II квартал</t>
  </si>
  <si>
    <t>Итого за III квартал</t>
  </si>
  <si>
    <t>Итого за IV квартал</t>
  </si>
  <si>
    <t>Справочно: Переходящие договоры по закупкам предшествующих годов</t>
  </si>
  <si>
    <t>Итого по переходящим договорам по закупкам предшествующих годов</t>
  </si>
  <si>
    <t>***** Источники финансирования операционной деятельности (возможность просмотра источников финансирования по статьям БП реализуется с использованием классификатора "Статьи затрат БП"
        Источники финансирования инвестиционной деятельности
                    Собственные источники      
                                 Амортизация  
                                            амортизация текущего периода 
                                            амортизация прошедшего периода 
                                Прибыль текущего периода 
                                Прибыль прошедшего периода
                                Средства, полученные от эмисии акций;
                                Прочие собственные источники
                     Привлеченные источники 
                               Целевое финансирование 
                               Банковские кредиты
                               Займы
                                    Корпоративные займы
                                    Прочие займы
                               Долевое участие 
                               Прочие привлеченные источники 
При указании видов деятедльности (столбец 28) с кодами до 16"Техническое перевооружение и реконструкция" автоматически указывать "Источники финансирования операционной деятельности, относимые на себестоимость/не относимые на себестоимость"</t>
  </si>
  <si>
    <t>Код позиции ГКПЗ</t>
  </si>
  <si>
    <t>Вид деятельности</t>
  </si>
  <si>
    <t>Наименование товаров, работ и услуг</t>
  </si>
  <si>
    <t>Планируемая сумма закупки</t>
  </si>
  <si>
    <t>Контрагент</t>
  </si>
  <si>
    <t>Обоснование**</t>
  </si>
  <si>
    <t>Пункт положения***</t>
  </si>
  <si>
    <t>(тыс. руб. без учета НДС)</t>
  </si>
  <si>
    <t>* Все контрагенты, планируемые к закупке способом «у единственного источника», до согласования ГКПЗ Общества в СЗО должны быть согласованы с Службой безопасности Общества соответственно.</t>
  </si>
  <si>
    <t>** В случае закупки у взаимозависимого лица необходимо указание взаимозависимости, в т.ч. обоснование рыночного уровня цены.</t>
  </si>
  <si>
    <t>*** Указываются пункт Положения о порядке проведения регламентированных закупок товаров, работ и услуг, утверждённого Органом управления Общества, в соответствии с которым определён срособ закупки.</t>
  </si>
  <si>
    <t>Генеральный директор ОАО "РСП ТПК КГРЭС"</t>
  </si>
  <si>
    <t>Езжев М.В.</t>
  </si>
  <si>
    <t>Годовая комплексная программа закупок на 2015 год</t>
  </si>
  <si>
    <t>Открытое акционерное общество "Ремонтно-сервисное предприяти тепловых и подземных коммуникаций Костромской ГРЭС"</t>
  </si>
  <si>
    <t>Костромская область г. Волгореченск ул. Индустриальная д.4</t>
  </si>
  <si>
    <t>(494 53) 3-14-92</t>
  </si>
  <si>
    <t>zakupki.rsp-tpk@yandex.ru</t>
  </si>
  <si>
    <t>4431002987</t>
  </si>
  <si>
    <t>443101001</t>
  </si>
  <si>
    <t>34406000000</t>
  </si>
  <si>
    <t>рубли РФ</t>
  </si>
  <si>
    <t>ОАО "РСП ТПК КГРЭС"</t>
  </si>
  <si>
    <t>Поставка авторезины для легковых автомобилей и автомобилей группы ГАЗ</t>
  </si>
  <si>
    <t>Поставка сжиженного газа для автотранспорта</t>
  </si>
  <si>
    <t>Поставка теплоэнергии на производственные и хозяйственные нужды</t>
  </si>
  <si>
    <t>Поставка электроэнергии</t>
  </si>
  <si>
    <t>Предоставление услуг электросвязи и телематических служб</t>
  </si>
  <si>
    <t>Услуги вневедомственной и сторожевой охраны (ВОС и артазианские скважины)</t>
  </si>
  <si>
    <t>Услуги вневедомственной и сторожевой охраны (ул. Садовая д.1)</t>
  </si>
  <si>
    <t>Предоставление услуг сотовой связи</t>
  </si>
  <si>
    <t>Услуги офисной телефонии</t>
  </si>
  <si>
    <t>Оказание информационных услуг с использованием справочной информационно-правовой системы</t>
  </si>
  <si>
    <t>Услуги по дератизации и дезинсекции</t>
  </si>
  <si>
    <t>Услуги по поверке приборов учета УК</t>
  </si>
  <si>
    <t>Прочие работы и услуги сторонних организаций</t>
  </si>
  <si>
    <t>Членство в организациях, НП и СРО по производственной деятельности</t>
  </si>
  <si>
    <t>Услуги по ведению реестра владельцев ценных бумаг</t>
  </si>
  <si>
    <t>Поставка знаков "Зона санитарной охраны"</t>
  </si>
  <si>
    <t>Транспортные услуги по перевозке грузов</t>
  </si>
  <si>
    <t>Поставка инструмента</t>
  </si>
  <si>
    <t>Поставка электрооборудования на эксплуатацию</t>
  </si>
  <si>
    <t>Поставка прочих материалов на эксплуатацию</t>
  </si>
  <si>
    <t>Поставка моющих средств</t>
  </si>
  <si>
    <t>Поставка хозяйственного инвентаря, приспособлений</t>
  </si>
  <si>
    <t>Повышение квалификации и подготовка кадров</t>
  </si>
  <si>
    <t>Публикация в ленте новостей</t>
  </si>
  <si>
    <t>Публикация в газете "ВЕК"</t>
  </si>
  <si>
    <t>Поставка мебели и офисного оборудования</t>
  </si>
  <si>
    <t>Поставка материалов на обслуживание оргтехники</t>
  </si>
  <si>
    <t>Поставка ЭВМ</t>
  </si>
  <si>
    <t>Поставка программного обеспечения и лицензий на программное обеспечение</t>
  </si>
  <si>
    <t>Услуги по заправке и техническому обслуживанию картриджей</t>
  </si>
  <si>
    <t>Услуги по ремонту и техническому обслуживанию оргтехники</t>
  </si>
  <si>
    <t>Техническая поддержка ПО (Информационное сопровождение и обслуживание 1С)</t>
  </si>
  <si>
    <t>Техническая поддержка ПО (Информационное сопровождение и обслуживание сайта и электронной почты)</t>
  </si>
  <si>
    <t>Техобслуживание, ремонт собственного, арендованного автотранспорта  (HYUNDAI)</t>
  </si>
  <si>
    <t>Техобслуживание, ремонт собственного, арендованного автотранспорта  (Renault)</t>
  </si>
  <si>
    <t>Проверка приборов и устройств безопасности  КС-4572А. Проведение экспертизы промышленной безопасности автокрана КС 4572.</t>
  </si>
  <si>
    <t>Услуги по разработке нормативов предельно допустимых выбросов загрязняющих веществ в атмосферный воздух</t>
  </si>
  <si>
    <t>Аренда земли (ТУ Росимущество)</t>
  </si>
  <si>
    <t>Услуги по утилизации отходов (ТБО, лампы ртутьсодержащие, аккумуляторы)</t>
  </si>
  <si>
    <t>Услуги по предоставлению сведений о регистрации граждан</t>
  </si>
  <si>
    <t>Услуги по утилизации отходов (УК)</t>
  </si>
  <si>
    <t>Поставка нефтепродуктов</t>
  </si>
  <si>
    <t>Поставка авторезины для экскаваторов</t>
  </si>
  <si>
    <t>Поставка бумаги для  оргтехники</t>
  </si>
  <si>
    <t>Аренда земли (Администрация)</t>
  </si>
  <si>
    <t>Поставка авторезины для тракторов</t>
  </si>
  <si>
    <t>Поставка канцтоваров</t>
  </si>
  <si>
    <t>Подписка и книжные издания</t>
  </si>
  <si>
    <t>Услуги по проведению ежегодного технического осмотра транспорта</t>
  </si>
  <si>
    <t>Услуги по контролю за соблюдение уровней химического и физического воздействия на атмосферный воздух на границе расчетной СЗЗ и в жилой зоне</t>
  </si>
  <si>
    <t>Пропуск на период закрытия дорог в г. Волгореченск</t>
  </si>
  <si>
    <t>Поставка материалов пожарной безопасности (огнетушителей)</t>
  </si>
  <si>
    <t xml:space="preserve">Контроль вредных факторов на рабочих местах </t>
  </si>
  <si>
    <t>Услуги по исследованию осадка хозяйственно - бытовых сточных вод (иловые карты)</t>
  </si>
  <si>
    <t>Расходы по предупреждению заболеваний (медосмотр периодический, первичный)</t>
  </si>
  <si>
    <t>Стирка спецодежды</t>
  </si>
  <si>
    <t>Поставка медикаментов для аптечек</t>
  </si>
  <si>
    <t>Поставка журнально-бланочной продукции</t>
  </si>
  <si>
    <t>Нормативная литература</t>
  </si>
  <si>
    <t>Приобретение вакцины от клещевого  вирусного энцефалита</t>
  </si>
  <si>
    <t>Поставка сжиженного газа (в баллонах) на ремонт</t>
  </si>
  <si>
    <t>Поставка прочих материалов на ремонт</t>
  </si>
  <si>
    <t>Поставка электротехнических материалов на ремонт</t>
  </si>
  <si>
    <t>Поставка труб, фасонных изделий в ППУ изоляции и материалов для изоляции стыков на ремонт</t>
  </si>
  <si>
    <t>Поставка металлопроката на ремонт</t>
  </si>
  <si>
    <t>Поставка электродов на ремонт</t>
  </si>
  <si>
    <t>Поставка прокладочных материалов  на ремонт</t>
  </si>
  <si>
    <t xml:space="preserve">Сервисное обслуживание оборудования  ВОС и КОС </t>
  </si>
  <si>
    <t>Поставка теплоизоляции на ремонт</t>
  </si>
  <si>
    <t>Поставка запорной арматуры на ремонт</t>
  </si>
  <si>
    <t>Поставка железо - бетонных изделий на ремонт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</si>
  <si>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</t>
  </si>
  <si>
    <t>Услуги по снятию тепловой изоляции с трубопроводов СТС</t>
  </si>
  <si>
    <t>Услуги по контролю сварных соединений трубопроводов СТС</t>
  </si>
  <si>
    <t>Поставка насоса 2ЭЦВ 8-40-90</t>
  </si>
  <si>
    <t xml:space="preserve">Условная единица </t>
  </si>
  <si>
    <t>г.Волгореченск</t>
  </si>
  <si>
    <t>796</t>
  </si>
  <si>
    <t xml:space="preserve">Штука </t>
  </si>
  <si>
    <t xml:space="preserve">Поставка спецодежды </t>
  </si>
  <si>
    <t>Поставка гипохлорита натрия</t>
  </si>
  <si>
    <t>Поставка жидкости для автотранспорта</t>
  </si>
  <si>
    <t>Запасные части для ремонта тракторов</t>
  </si>
  <si>
    <t xml:space="preserve">Поставка химических реактивов и расходных материалов для химико-бактериологической лаборатории </t>
  </si>
  <si>
    <t>Лабораторные исследования воды</t>
  </si>
  <si>
    <t>Услуги геодезической и метрологической  службы, поверка приборов</t>
  </si>
  <si>
    <t>Услуги по аттестации оборудования (ВОС, КОС)</t>
  </si>
  <si>
    <t xml:space="preserve"> Услуги по ремонту и техническому обслуживанию системы  видеонаблюдения ВОС и  обслуживание АТС.</t>
  </si>
  <si>
    <t>Запасные части для ремонта грузовых автомобилей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</si>
  <si>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</si>
  <si>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>Страхование гражданской ответственности за причинение вреда при выполнении работ, которые оказывают влияние на безопасность объектов капитального строительства</t>
  </si>
  <si>
    <t>Запасные части для ремонта  автомобилей а/м ГАЗ</t>
  </si>
  <si>
    <t xml:space="preserve">Оказание услуг по обязательному страхованию гражданской ответственности (ОСАГО) </t>
  </si>
  <si>
    <t>Запасные части для ремонта экскаваторов</t>
  </si>
  <si>
    <t>Оказание услуг по медицинскому добровольному страхованию (ДМС)</t>
  </si>
  <si>
    <t>Электрооборудование для автотранспорта</t>
  </si>
  <si>
    <t>Оказание услуг по страхованию имущества</t>
  </si>
  <si>
    <t>Гидравлическое оборудование для автотранспорта</t>
  </si>
  <si>
    <t>Расходные материалы для автотранспорта</t>
  </si>
  <si>
    <t>Расходы по предупреждению заболеваний (медосмотр предрейсовый, послерейсовый)</t>
  </si>
  <si>
    <t>нет</t>
  </si>
  <si>
    <t>213410-10</t>
  </si>
  <si>
    <t>213510-10</t>
  </si>
  <si>
    <t>213200-10</t>
  </si>
  <si>
    <t>213530-10</t>
  </si>
  <si>
    <t>216230-10</t>
  </si>
  <si>
    <t>216241-10</t>
  </si>
  <si>
    <t>233300-10</t>
  </si>
  <si>
    <t>233830-10</t>
  </si>
  <si>
    <t>233810-10</t>
  </si>
  <si>
    <t>233820-10</t>
  </si>
  <si>
    <t>233130-10</t>
  </si>
  <si>
    <t>50.30</t>
  </si>
  <si>
    <t>50.50</t>
  </si>
  <si>
    <t>40.30.1</t>
  </si>
  <si>
    <t>40.10.1</t>
  </si>
  <si>
    <t>64.20.11</t>
  </si>
  <si>
    <t>74.60</t>
  </si>
  <si>
    <t>90.00.1</t>
  </si>
  <si>
    <t>70.20.2</t>
  </si>
  <si>
    <t>72.20</t>
  </si>
  <si>
    <t>85.14.5</t>
  </si>
  <si>
    <t>74.20.4</t>
  </si>
  <si>
    <t>45.45</t>
  </si>
  <si>
    <t>91.11</t>
  </si>
  <si>
    <t>52.48.3</t>
  </si>
  <si>
    <t>60.22</t>
  </si>
  <si>
    <t>51.54.3</t>
  </si>
  <si>
    <t>51.65.5</t>
  </si>
  <si>
    <t>52.48.39</t>
  </si>
  <si>
    <t>52.48.31</t>
  </si>
  <si>
    <t>28.7.</t>
  </si>
  <si>
    <t>80.22.22</t>
  </si>
  <si>
    <t>74.20.15</t>
  </si>
  <si>
    <t>52.48.12</t>
  </si>
  <si>
    <t>52.48.13</t>
  </si>
  <si>
    <t>72.5</t>
  </si>
  <si>
    <t>50.20</t>
  </si>
  <si>
    <t>71.34.9</t>
  </si>
  <si>
    <t>90.00.2</t>
  </si>
  <si>
    <t>75.11.12</t>
  </si>
  <si>
    <t>52.47.3</t>
  </si>
  <si>
    <t>52.47.2</t>
  </si>
  <si>
    <t>74.30.7</t>
  </si>
  <si>
    <t>74.20.55</t>
  </si>
  <si>
    <t>85.11.1</t>
  </si>
  <si>
    <t>52.72.2</t>
  </si>
  <si>
    <t>52.31</t>
  </si>
  <si>
    <t>52.48.35</t>
  </si>
  <si>
    <t>27.22</t>
  </si>
  <si>
    <t>27.16</t>
  </si>
  <si>
    <t>51.54.2</t>
  </si>
  <si>
    <t>74.30.9</t>
  </si>
  <si>
    <t>26.61</t>
  </si>
  <si>
    <t>74.30.5</t>
  </si>
  <si>
    <t>Упрощенная процедура закупки</t>
  </si>
  <si>
    <t>Закупка у единственного источника</t>
  </si>
  <si>
    <t xml:space="preserve">Закупка у единственного источника </t>
  </si>
  <si>
    <t>Открытый запрос предложений</t>
  </si>
  <si>
    <t>Открытый запрос цен</t>
  </si>
  <si>
    <t>Требования согласно техническому заданию</t>
  </si>
  <si>
    <t>Соответствие продукции ГОСТ, ТУ, сертификации условиям технического залдания</t>
  </si>
  <si>
    <t>231740-10</t>
  </si>
  <si>
    <t>232540-10</t>
  </si>
  <si>
    <t>219600-10</t>
  </si>
  <si>
    <t>233610-10</t>
  </si>
  <si>
    <t>232510-10</t>
  </si>
  <si>
    <t>232530-10</t>
  </si>
  <si>
    <t>232400-10</t>
  </si>
  <si>
    <t>233920-10</t>
  </si>
  <si>
    <t>231201-10</t>
  </si>
  <si>
    <t>241620-10</t>
  </si>
  <si>
    <t>213420-10</t>
  </si>
  <si>
    <t>216220-10</t>
  </si>
  <si>
    <t>233110-10</t>
  </si>
  <si>
    <t>231600-10</t>
  </si>
  <si>
    <t>213650-10</t>
  </si>
  <si>
    <t>213710-10</t>
  </si>
  <si>
    <t>213730-10</t>
  </si>
  <si>
    <t>232300-10</t>
  </si>
  <si>
    <t>232200-10</t>
  </si>
  <si>
    <t>231800-10</t>
  </si>
  <si>
    <t>233910-10</t>
  </si>
  <si>
    <t>233620-10</t>
  </si>
  <si>
    <t>213630-10</t>
  </si>
  <si>
    <t>231310-10</t>
  </si>
  <si>
    <t>233120-10</t>
  </si>
  <si>
    <t>213110-10</t>
  </si>
  <si>
    <t>216100-10</t>
  </si>
  <si>
    <t>Покупка тепловой энергии на производственные и хозяйственные нужды</t>
  </si>
  <si>
    <t>Материалы для ремонта хозяйственным способом</t>
  </si>
  <si>
    <t>ГСМ на производственные цели</t>
  </si>
  <si>
    <t xml:space="preserve">Спецодежда </t>
  </si>
  <si>
    <t>Иные материалы по охране труда</t>
  </si>
  <si>
    <t xml:space="preserve"> Химреагенты</t>
  </si>
  <si>
    <t>Прочие материалы эксплуатационного (производственного) характера</t>
  </si>
  <si>
    <t>Канцелярские принадлежности</t>
  </si>
  <si>
    <t>Мебель и офисное оборудование, относимые на МБП</t>
  </si>
  <si>
    <t>Материалы на обслуживание оргтехники</t>
  </si>
  <si>
    <t>Оргтехника, относимая на МБП</t>
  </si>
  <si>
    <t>Услуги  по ремонту и техническому обслуживанию  подрядным способом</t>
  </si>
  <si>
    <t>Услуги геодезической и метрологической службы, поверка приборов</t>
  </si>
  <si>
    <t>Лицензирование оборудования</t>
  </si>
  <si>
    <t>Иные расходы по реализации</t>
  </si>
  <si>
    <t>Услуги по рекламе и маркетингу</t>
  </si>
  <si>
    <t>Прочие коммунальные расходы</t>
  </si>
  <si>
    <t>Обслуживание и эксплуатация автотранспорта (кроме ТМЦ и ГСМ)</t>
  </si>
  <si>
    <t>Обслуживание оргтехники подрядным способом</t>
  </si>
  <si>
    <t>Программное обеспечение и лицензии на программное обеспечение</t>
  </si>
  <si>
    <t>Техническая поддержка ПО</t>
  </si>
  <si>
    <t>Сотовая связь</t>
  </si>
  <si>
    <t>Офисная телефония (в т.ч. поток, трафик, аренда линий)</t>
  </si>
  <si>
    <t>Интернет (в т.ч. трафик)</t>
  </si>
  <si>
    <t>Повышение квалификации и проф.переподготовка</t>
  </si>
  <si>
    <t>Расходы на аттестацию рабочих мест</t>
  </si>
  <si>
    <t>Прочие расходы на персонал</t>
  </si>
  <si>
    <t>Услуги  вневедомственной и сторожевой охраны</t>
  </si>
  <si>
    <t>Расходы по аренде производственного назначения</t>
  </si>
  <si>
    <t>Арендная плата за землю</t>
  </si>
  <si>
    <t>Страхование работников</t>
  </si>
  <si>
    <t>Страхование имущества</t>
  </si>
  <si>
    <t>Прочее страхование</t>
  </si>
  <si>
    <t>Затраты на охрану окружающей среды, экологию</t>
  </si>
  <si>
    <t>Расходы по управлению капиталом</t>
  </si>
  <si>
    <t>2.1.</t>
  </si>
  <si>
    <t>2.2.</t>
  </si>
  <si>
    <t>4.2.</t>
  </si>
  <si>
    <t>3.2.</t>
  </si>
  <si>
    <t>10.2.</t>
  </si>
  <si>
    <t>11.2.</t>
  </si>
  <si>
    <t>12.2.</t>
  </si>
  <si>
    <t>3.1.</t>
  </si>
  <si>
    <t>5.1.</t>
  </si>
  <si>
    <t>5.2.</t>
  </si>
  <si>
    <t>6.2.</t>
  </si>
  <si>
    <t>6.1.</t>
  </si>
  <si>
    <t>11.1.</t>
  </si>
  <si>
    <t>1.1.</t>
  </si>
  <si>
    <t>1.2.</t>
  </si>
  <si>
    <t>13.2.</t>
  </si>
  <si>
    <t>16.1.</t>
  </si>
  <si>
    <t>8.2.</t>
  </si>
  <si>
    <t>ООО "Газтрейдавто"</t>
  </si>
  <si>
    <t>Автоматически пролонгируемый договор</t>
  </si>
  <si>
    <t>Единственный поставщик тепловой энергии в г.Волгореченск</t>
  </si>
  <si>
    <t xml:space="preserve"> ОАО "Костромская сбытовая компания" </t>
  </si>
  <si>
    <t>Единственный поставщик электрической энергии в г.Волгореченск</t>
  </si>
  <si>
    <t>ОАО"Ростелеком "</t>
  </si>
  <si>
    <t>ОВО при ОВД город Волгореченск</t>
  </si>
  <si>
    <t>В соответствии с Постановлением Правительства РФ № 886 от 02.11.2009 г. на подобную услугу может заключить договор только Государственная организация.  ОВО при ОВД город Волгореченск, является единственной организацией по предоставлению подобных услуг в городе.</t>
  </si>
  <si>
    <t>ООО "Аргус-Регион Волгореченск"</t>
  </si>
  <si>
    <t>Имущество принадлежит на правах собственности данному предприятию.</t>
  </si>
  <si>
    <t xml:space="preserve">ОАО «Газтрубинвест» </t>
  </si>
  <si>
    <t>ОАО "Вымпелком телекоммуникации"</t>
  </si>
  <si>
    <t>ООО "Альфамед"</t>
  </si>
  <si>
    <t>ООО "Альфамед" является единственным поставщиком в городе подобных услуг, имеющим лицензию на дератизацию и дезинсекцию.</t>
  </si>
  <si>
    <t>Некоммерческое партнерство «Саморегулируемая организация «Строительный Комплекс Вологодчины»</t>
  </si>
  <si>
    <t>ООО "Реестр-РН"</t>
  </si>
  <si>
    <t>ООО "АйТи Решения"</t>
  </si>
  <si>
    <t xml:space="preserve">ООО ""АйТи Решения осуществляет техническую поддержку программного обеспечения собственной разработки. Поддержка системы другими поставщиками невозможна. </t>
  </si>
  <si>
    <t>ОАО "Газпромтрубинвест"</t>
  </si>
  <si>
    <t>Территориальное управление Росимущества по Костромско области</t>
  </si>
  <si>
    <t>ММЦ г. Волгореченска</t>
  </si>
  <si>
    <t>ООО "Магистраль-Карт"</t>
  </si>
  <si>
    <t>Администрация городского округа город Волгореченск Костромской области</t>
  </si>
  <si>
    <t>Земельные участки находятся в собственности муниципального образования Администрация городского округа город Волгореченск Костромской области</t>
  </si>
  <si>
    <t>Данный вид услуг может осуществлять исключительно органы исполнительной власти - Администрация городского округа город Волгореченск Костромской области</t>
  </si>
  <si>
    <t>Данный вид  государственных и муниципальных услуг может осуществлять исключительно Областное государственное казенное учреждение "Многофункциональный центр"</t>
  </si>
  <si>
    <t xml:space="preserve"> МУЗ "Волгореченская городская больница" </t>
  </si>
  <si>
    <t xml:space="preserve"> МУЗ "Волгореченская городская больница" является единственным поставщиком в городе подобных услуг, имеющим лицензию на проведение медицинских осмотров.</t>
  </si>
  <si>
    <t>44.2.7.</t>
  </si>
  <si>
    <t>44.2.4.</t>
  </si>
  <si>
    <t>44.2.5.</t>
  </si>
  <si>
    <t>44.2.16</t>
  </si>
  <si>
    <t>Перечень закупок у Единственного источника, планируемых к заключению в 2015 году*</t>
  </si>
  <si>
    <t xml:space="preserve">Генеральный директор </t>
  </si>
  <si>
    <t>М.В. Езжев</t>
  </si>
  <si>
    <t>Заместитель генерального директора по общим вопросам</t>
  </si>
  <si>
    <t>Е.А. Силимянкина</t>
  </si>
  <si>
    <t>Поставка такелажных и грузоподъемных механизмов</t>
  </si>
  <si>
    <t>Услуги вневедомственной и сторожевой охраны (ВОС и артезианские скважины)</t>
  </si>
  <si>
    <t>Поставка расходных материалов для офисной техники (картриджи)</t>
  </si>
  <si>
    <t>Услуги по проведению специальной оценки условий труда</t>
  </si>
  <si>
    <t>Земельные участки находятся в собственности Территориального управления Росимущества по Костромской области</t>
  </si>
  <si>
    <t>Аренда имущества (водопроводные сети ОАО "Газпромтрубинвест")</t>
  </si>
  <si>
    <t>Аренда имущества (сети бытовой канализации ОАО "Газпромтрубинвест")</t>
  </si>
  <si>
    <t>Аренда имущества (водопроводные сети ОАО "Интер РАО - Электрогенерация")</t>
  </si>
  <si>
    <t>Аренда имущества (сети водоснабжения  ОАО "Газпромтрубинвест")</t>
  </si>
  <si>
    <t>Аренда имущества (оборудование, приборы, инструменты ОАО "Интер РАО -Электрогенерация")</t>
  </si>
  <si>
    <t>Аренда имущества (оборудование, приборы, инструменты ОАО "Интер РАО - Электрогенерация")</t>
  </si>
  <si>
    <t>Аренда имущества (сети хозяйственно-фекальной канализации и объекты канализационных очистных сооружений ОАО "Интер РАО - Электрогенерация")</t>
  </si>
  <si>
    <t xml:space="preserve">ОАО «Интер РАО-Электрогенерация» </t>
  </si>
  <si>
    <t>Услуги по транзиту водоснабжения (субабонетнты ОАО "Интер РАО -Электрогенерация")</t>
  </si>
  <si>
    <t>ОАО «Интер РАО-Электрогенерация»</t>
  </si>
  <si>
    <t xml:space="preserve"> ОАО «Интер РАО-Электрогенерация» </t>
  </si>
  <si>
    <t>Аренда имущества (тепловые сети ОАО "Интер РАО - Электрогенерация")</t>
  </si>
  <si>
    <t>Услуги по транзиту водоснабжения (субабоненты ОАО "Интер РАО -Электрогенерация")</t>
  </si>
  <si>
    <t>Услуги по транспортировке сточных вод (ОАО "Интер РАО -Электрогенерация")</t>
  </si>
  <si>
    <t>Услуги по транспортировке сточных вод (субабоненты ОАО "Интер РАО -Электрогенерация")</t>
  </si>
  <si>
    <t>Аренда объектов водоснабжения (Администрация)</t>
  </si>
  <si>
    <t>Аренда объектов теплоснабжения (Администрация)</t>
  </si>
  <si>
    <t>Аренда муниципального имущества (хозяйственно-фекальная канализация Администрации)</t>
  </si>
  <si>
    <t>Услуги по транзиту водоснабжения (субабонетнты ОАО "Газпромтрубинвест")</t>
  </si>
  <si>
    <t>Приложение № 1 к ГКПЗ на 2015г</t>
  </si>
  <si>
    <t>Приложение №1. Годовая комплексная программа закупок</t>
  </si>
  <si>
    <t>Приложение №19. Алгоритм корректировки ГКПЗ</t>
  </si>
  <si>
    <t>Типовая форма корректировки  годовой комплексной программы закупок</t>
  </si>
  <si>
    <t>ГКПЗ, утверждённая органом управления (советом директоров/наблюдательным советом)</t>
  </si>
  <si>
    <t>статус лота</t>
  </si>
  <si>
    <t>наличие решения ЦЗК</t>
  </si>
  <si>
    <t>включение лота в скорректированную ГКПЗ</t>
  </si>
  <si>
    <t>лот присутствует в ГКПЗ</t>
  </si>
  <si>
    <r>
      <t xml:space="preserve">процедура </t>
    </r>
    <r>
      <rPr>
        <u/>
        <sz val="11"/>
        <color theme="1"/>
        <rFont val="Calibri"/>
        <family val="2"/>
        <charset val="204"/>
        <scheme val="minor"/>
      </rPr>
      <t>не объявлена</t>
    </r>
  </si>
  <si>
    <t>1. включается с первоначально утверждёнными в составе ГКПЗ параметрами
2. включается с необходимым изменением параметров (если есть потребность в изменении параметров закупки (лота))</t>
  </si>
  <si>
    <t>есть решение ЦЗК об исключении лота из состава ГКПЗ</t>
  </si>
  <si>
    <t>включается с первоначально утверждёнными в составе ГКПЗ параметрами в таблицу "Корректировка ГКПЗ (исключаемые закупки)"</t>
  </si>
  <si>
    <t>есть решение ЦЗК об изменении параметров закупки (лота) утверждённой ГКПЗ</t>
  </si>
  <si>
    <t>включается с изменёнными параметрами на основании решения ЦЗК</t>
  </si>
  <si>
    <r>
      <t xml:space="preserve">процедура </t>
    </r>
    <r>
      <rPr>
        <u/>
        <sz val="11"/>
        <color theme="1"/>
        <rFont val="Calibri"/>
        <family val="2"/>
        <charset val="204"/>
        <scheme val="minor"/>
      </rPr>
      <t>не объявлена</t>
    </r>
    <r>
      <rPr>
        <sz val="11"/>
        <color theme="1"/>
        <rFont val="Calibri"/>
        <family val="2"/>
        <charset val="204"/>
        <scheme val="minor"/>
      </rPr>
      <t>, нет потребности в закупке в текущем году</t>
    </r>
  </si>
  <si>
    <r>
      <t xml:space="preserve">процедура </t>
    </r>
    <r>
      <rPr>
        <u/>
        <sz val="11"/>
        <color theme="1"/>
        <rFont val="Calibri"/>
        <family val="2"/>
        <charset val="204"/>
        <scheme val="minor"/>
      </rPr>
      <t>объявлена</t>
    </r>
  </si>
  <si>
    <t>включается с первоначально утверждёнными в составе ГКПЗ параметрами</t>
  </si>
  <si>
    <r>
      <t xml:space="preserve">процедура </t>
    </r>
    <r>
      <rPr>
        <u/>
        <sz val="11"/>
        <color theme="1"/>
        <rFont val="Calibri"/>
        <family val="2"/>
        <charset val="204"/>
        <scheme val="minor"/>
      </rPr>
      <t>объявлена</t>
    </r>
    <r>
      <rPr>
        <sz val="11"/>
        <color theme="1"/>
        <rFont val="Calibri"/>
        <family val="2"/>
        <charset val="204"/>
        <scheme val="minor"/>
      </rPr>
      <t>, но отменена в процессе её проведения</t>
    </r>
  </si>
  <si>
    <t>есть решение ЦЗК о перененсении сроков проведения процедуры (с/без изменения остальных параметров закупки (лота))</t>
  </si>
  <si>
    <r>
      <t>процедура проведена и</t>
    </r>
    <r>
      <rPr>
        <u/>
        <sz val="11"/>
        <color theme="1"/>
        <rFont val="Calibri"/>
        <family val="2"/>
        <charset val="204"/>
        <scheme val="minor"/>
      </rPr>
      <t xml:space="preserve"> состоялась</t>
    </r>
  </si>
  <si>
    <r>
      <t xml:space="preserve">есть решение ЦЗК о внесении изменений в первоначально утверждённые в составе ГКПЗ параметры закупки (лота) </t>
    </r>
    <r>
      <rPr>
        <u/>
        <sz val="11"/>
        <color theme="1"/>
        <rFont val="Calibri"/>
        <family val="2"/>
        <charset val="204"/>
        <scheme val="minor"/>
      </rPr>
      <t>до объявления процедуры</t>
    </r>
    <r>
      <rPr>
        <sz val="11"/>
        <color theme="1"/>
        <rFont val="Calibri"/>
        <family val="2"/>
        <charset val="204"/>
        <scheme val="minor"/>
      </rPr>
      <t xml:space="preserve"> (кроме изменения способа закупки на способ у "единственного источника")</t>
    </r>
  </si>
  <si>
    <t>включается с необходимым изменением параметров закупки (закупки (лоты), по которым есть решение ЦЗК об изменении способа закупки на способ у "единственного источника", включаются с первоначально утверждёнными в составе ГКПЗ параметрами)</t>
  </si>
  <si>
    <r>
      <t xml:space="preserve">процедура проведена, </t>
    </r>
    <r>
      <rPr>
        <u/>
        <sz val="11"/>
        <color theme="1"/>
        <rFont val="Calibri"/>
        <family val="2"/>
        <charset val="204"/>
        <scheme val="minor"/>
      </rPr>
      <t>состоялась</t>
    </r>
    <r>
      <rPr>
        <sz val="11"/>
        <color theme="1"/>
        <rFont val="Calibri"/>
        <family val="2"/>
        <charset val="204"/>
        <scheme val="minor"/>
      </rPr>
      <t>, возникла ситуация отказа заказчика/победителя от заключения договора</t>
    </r>
  </si>
  <si>
    <t>есть решение ЦЗК о проведении повторной конкурентной процедуры</t>
  </si>
  <si>
    <t>есть решение ЦЗК о проведении закупки способом у "единственного источника"</t>
  </si>
  <si>
    <r>
      <t xml:space="preserve">конкурентная процедура проведена, </t>
    </r>
    <r>
      <rPr>
        <u/>
        <sz val="11"/>
        <color theme="1"/>
        <rFont val="Calibri"/>
        <family val="2"/>
        <charset val="204"/>
        <scheme val="minor"/>
      </rPr>
      <t>не состоялась</t>
    </r>
    <r>
      <rPr>
        <sz val="11"/>
        <color theme="1"/>
        <rFont val="Calibri"/>
        <family val="2"/>
        <charset val="204"/>
        <scheme val="minor"/>
      </rPr>
      <t>, т.к. не вышло ни одного участника или все участники по результатам экспертизы заявок отклонены)</t>
    </r>
  </si>
  <si>
    <t>есть решение ЦЗК о повторном проведении конкурентной процедуры (в т.ч. с изменением плановых параметров закупки (лота))</t>
  </si>
  <si>
    <t>есть решение ЦЗК о закупке продукции способом у "единственного источника"</t>
  </si>
  <si>
    <r>
      <t xml:space="preserve">конкурентная процедура проведена, </t>
    </r>
    <r>
      <rPr>
        <u/>
        <sz val="11"/>
        <color theme="1"/>
        <rFont val="Calibri"/>
        <family val="2"/>
        <charset val="204"/>
        <scheme val="minor"/>
      </rPr>
      <t>не состоялась</t>
    </r>
    <r>
      <rPr>
        <sz val="11"/>
        <color theme="1"/>
        <rFont val="Calibri"/>
        <family val="2"/>
        <charset val="204"/>
        <scheme val="minor"/>
      </rPr>
      <t xml:space="preserve">, т.к. вышел единственный участник </t>
    </r>
  </si>
  <si>
    <t>есть решение ЦЗК об одобрении способа закупки у "единственного источника" по результатам кнкурентных процедур</t>
  </si>
  <si>
    <t>лот НЕ присутствует в ГКПЗ</t>
  </si>
  <si>
    <t>процедура не объявлена</t>
  </si>
  <si>
    <t>есть решение ЦЗК о проведении внеплановой закупки</t>
  </si>
  <si>
    <t>не включается, а отображается только в отчёте</t>
  </si>
  <si>
    <t xml:space="preserve">включается </t>
  </si>
  <si>
    <t>процедура объявлена</t>
  </si>
  <si>
    <t>процедура проведена и состоялась</t>
  </si>
  <si>
    <t>Наименование Общества (филиала Общества)</t>
  </si>
  <si>
    <t>Код Общества (филиала Общества)</t>
  </si>
  <si>
    <t>Подразделение - потребитель продукции (Общество (филиал Общества))</t>
  </si>
  <si>
    <t>Планируемая дата объявления о начале процедур (чч.мм.гггг)</t>
  </si>
  <si>
    <t xml:space="preserve">Индивидуальный номер проекта в ИПРГ </t>
  </si>
  <si>
    <t>Наименование проекта в инвестиционной программе</t>
  </si>
  <si>
    <t>Причины исключения закупки</t>
  </si>
  <si>
    <t>212320-10</t>
  </si>
  <si>
    <t>Приложение №20. Корректировка годовой комплексной программы закупок на 2015 г. (исключаемые закупки)</t>
  </si>
  <si>
    <t>корректировка бизнес плана на 2015 год</t>
  </si>
  <si>
    <t>Основание корректировки,</t>
  </si>
  <si>
    <t>Коментарии</t>
  </si>
  <si>
    <t xml:space="preserve">Поставка сплит системы </t>
  </si>
  <si>
    <t>Прочие материалы на эксплуатацию для КГРЭС</t>
  </si>
  <si>
    <t>Ремонтные работы цеха АСУ (заявочного характера)</t>
  </si>
  <si>
    <t>«____» _______________ 2015 г.</t>
  </si>
  <si>
    <t>Услуги по транзиту водоотведения (субабоненты ОАО "Газпромтрубинвест")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</si>
</sst>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[$-419]mmmm\ yyyy;@"/>
  </numFmts>
  <fonts count="28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i/>
      <sz val="8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</cellStyleXfs>
  <cellXfs count="2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5" borderId="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4" fillId="0" borderId="0" xfId="0" quotePrefix="1" applyFont="1"/>
    <xf numFmtId="0" fontId="10" fillId="0" borderId="0" xfId="0" applyFont="1" applyAlignment="1">
      <alignment horizontal="justify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 wrapText="1"/>
    </xf>
    <xf numFmtId="0" fontId="9" fillId="0" borderId="15" xfId="3" applyFont="1" applyFill="1" applyBorder="1" applyAlignment="1" applyProtection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1" fontId="9" fillId="0" borderId="15" xfId="3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/>
    </xf>
    <xf numFmtId="16" fontId="9" fillId="0" borderId="17" xfId="0" applyNumberFormat="1" applyFont="1" applyBorder="1" applyAlignment="1">
      <alignment horizontal="center" vertical="center" wrapText="1"/>
    </xf>
    <xf numFmtId="16" fontId="9" fillId="0" borderId="15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6" borderId="0" xfId="0" applyFont="1" applyFill="1"/>
    <xf numFmtId="4" fontId="10" fillId="3" borderId="17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22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0" fillId="7" borderId="25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4" fontId="9" fillId="4" borderId="15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center" wrapText="1"/>
    </xf>
    <xf numFmtId="164" fontId="9" fillId="4" borderId="15" xfId="0" applyNumberFormat="1" applyFont="1" applyFill="1" applyBorder="1" applyAlignment="1">
      <alignment horizontal="center" vertical="center" wrapText="1"/>
    </xf>
    <xf numFmtId="1" fontId="9" fillId="4" borderId="15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4" borderId="0" xfId="0" applyFont="1" applyFill="1"/>
    <xf numFmtId="4" fontId="10" fillId="4" borderId="17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top" wrapText="1"/>
    </xf>
    <xf numFmtId="4" fontId="9" fillId="4" borderId="15" xfId="0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164" fontId="9" fillId="4" borderId="16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textRotation="90" wrapText="1"/>
    </xf>
    <xf numFmtId="0" fontId="14" fillId="2" borderId="9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top" wrapText="1"/>
    </xf>
    <xf numFmtId="0" fontId="10" fillId="4" borderId="0" xfId="0" applyFont="1" applyFill="1" applyAlignment="1">
      <alignment horizontal="justify" vertical="top" wrapText="1"/>
    </xf>
    <xf numFmtId="0" fontId="10" fillId="0" borderId="0" xfId="0" applyFont="1" applyAlignment="1">
      <alignment wrapText="1"/>
    </xf>
    <xf numFmtId="0" fontId="10" fillId="0" borderId="13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" fontId="9" fillId="3" borderId="2" xfId="0" applyNumberFormat="1" applyFont="1" applyFill="1" applyBorder="1" applyAlignment="1">
      <alignment horizontal="center" vertical="center" wrapText="1"/>
    </xf>
    <xf numFmtId="16" fontId="9" fillId="3" borderId="3" xfId="0" applyNumberFormat="1" applyFont="1" applyFill="1" applyBorder="1" applyAlignment="1">
      <alignment horizontal="center" vertical="center" wrapText="1"/>
    </xf>
    <xf numFmtId="16" fontId="9" fillId="3" borderId="4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12" fillId="0" borderId="1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textRotation="90" wrapText="1"/>
    </xf>
    <xf numFmtId="0" fontId="19" fillId="3" borderId="27" xfId="0" applyFont="1" applyFill="1" applyBorder="1" applyAlignment="1">
      <alignment horizontal="center" vertical="center" textRotation="90" wrapText="1"/>
    </xf>
    <xf numFmtId="0" fontId="19" fillId="3" borderId="28" xfId="0" applyFont="1" applyFill="1" applyBorder="1" applyAlignment="1">
      <alignment horizontal="center" vertical="center" textRotation="90" wrapText="1"/>
    </xf>
    <xf numFmtId="0" fontId="0" fillId="3" borderId="21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19" fillId="7" borderId="20" xfId="0" applyFont="1" applyFill="1" applyBorder="1" applyAlignment="1">
      <alignment horizontal="center" vertical="center" textRotation="90" wrapText="1"/>
    </xf>
    <xf numFmtId="0" fontId="19" fillId="7" borderId="23" xfId="0" applyFont="1" applyFill="1" applyBorder="1" applyAlignment="1">
      <alignment horizontal="center" vertical="center" textRotation="90" wrapText="1"/>
    </xf>
    <xf numFmtId="0" fontId="19" fillId="7" borderId="24" xfId="0" applyFont="1" applyFill="1" applyBorder="1" applyAlignment="1">
      <alignment horizontal="center" vertical="center" textRotation="90" wrapText="1"/>
    </xf>
    <xf numFmtId="0" fontId="0" fillId="7" borderId="21" xfId="0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22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3" fillId="3" borderId="2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12" xfId="3"/>
    <cellStyle name="Финансов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N154"/>
  <sheetViews>
    <sheetView tabSelected="1" topLeftCell="F19" zoomScale="75" zoomScaleNormal="75" zoomScaleSheetLayoutView="80" zoomScalePageLayoutView="80" workbookViewId="0">
      <pane xSplit="3" ySplit="3" topLeftCell="P22" activePane="bottomRight" state="frozenSplit"/>
      <selection activeCell="AE146" sqref="AE146"/>
      <selection pane="topRight" activeCell="I19" sqref="I19"/>
      <selection pane="bottomLeft" activeCell="H103" sqref="H103"/>
      <selection pane="bottomRight" activeCell="U79" sqref="U79"/>
    </sheetView>
  </sheetViews>
  <sheetFormatPr defaultColWidth="7.140625" defaultRowHeight="12.75"/>
  <cols>
    <col min="1" max="1" width="5.140625" style="14" customWidth="1"/>
    <col min="2" max="2" width="4.42578125" style="14" customWidth="1"/>
    <col min="3" max="3" width="12.5703125" style="14" customWidth="1"/>
    <col min="4" max="4" width="9.140625" style="14" customWidth="1"/>
    <col min="5" max="5" width="9.42578125" style="14" customWidth="1"/>
    <col min="6" max="6" width="5" style="14" customWidth="1"/>
    <col min="7" max="7" width="4.28515625" style="14" customWidth="1"/>
    <col min="8" max="8" width="41.140625" style="14" customWidth="1"/>
    <col min="9" max="9" width="19" style="14" hidden="1" customWidth="1"/>
    <col min="10" max="10" width="5.5703125" style="14" hidden="1" customWidth="1"/>
    <col min="11" max="11" width="9.28515625" style="14" hidden="1" customWidth="1"/>
    <col min="12" max="12" width="6.42578125" style="14" hidden="1" customWidth="1"/>
    <col min="13" max="13" width="13.7109375" style="14" hidden="1" customWidth="1"/>
    <col min="14" max="14" width="16.85546875" style="14" hidden="1" customWidth="1"/>
    <col min="15" max="15" width="11.28515625" style="14" hidden="1" customWidth="1"/>
    <col min="16" max="16" width="14.140625" style="14" customWidth="1"/>
    <col min="17" max="17" width="8" style="14" customWidth="1"/>
    <col min="18" max="18" width="14.85546875" style="14" customWidth="1"/>
    <col min="19" max="19" width="16.140625" style="14" customWidth="1"/>
    <col min="20" max="20" width="15" style="14" customWidth="1"/>
    <col min="21" max="21" width="16" style="14" customWidth="1"/>
    <col min="22" max="22" width="14" style="14" customWidth="1"/>
    <col min="23" max="23" width="14.28515625" style="14" customWidth="1"/>
    <col min="24" max="24" width="15.85546875" style="14" hidden="1" customWidth="1"/>
    <col min="25" max="25" width="10.85546875" style="14" hidden="1" customWidth="1"/>
    <col min="26" max="26" width="19.5703125" style="14" customWidth="1"/>
    <col min="27" max="27" width="14.85546875" style="14" hidden="1" customWidth="1"/>
    <col min="28" max="28" width="11.28515625" style="14" hidden="1" customWidth="1"/>
    <col min="29" max="29" width="10.7109375" style="14" customWidth="1"/>
    <col min="30" max="30" width="10.85546875" style="14" customWidth="1"/>
    <col min="31" max="32" width="13.5703125" style="14" customWidth="1"/>
    <col min="33" max="33" width="21.140625" style="14" customWidth="1"/>
    <col min="34" max="16384" width="7.140625" style="14"/>
  </cols>
  <sheetData>
    <row r="1" spans="1:30" ht="15.75">
      <c r="A1" s="182" t="s">
        <v>384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X1" s="183" t="s">
        <v>0</v>
      </c>
      <c r="Y1" s="183"/>
      <c r="Z1" s="183"/>
      <c r="AA1" s="183"/>
      <c r="AB1" s="183"/>
      <c r="AC1" s="183"/>
      <c r="AD1" s="183"/>
    </row>
    <row r="2" spans="1:30" ht="15.75">
      <c r="A2" s="15"/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5.7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80" t="s">
        <v>1</v>
      </c>
      <c r="Y3" s="180"/>
      <c r="Z3" s="180"/>
      <c r="AA3" s="180"/>
      <c r="AB3" s="180"/>
      <c r="AC3" s="180"/>
      <c r="AD3" s="16"/>
    </row>
    <row r="4" spans="1:30" ht="15.75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84" t="s">
        <v>68</v>
      </c>
      <c r="Y4" s="184"/>
      <c r="Z4" s="184"/>
      <c r="AA4" s="184"/>
      <c r="AB4" s="184"/>
      <c r="AC4" s="184"/>
      <c r="AD4" s="16"/>
    </row>
    <row r="5" spans="1:30" ht="15.75">
      <c r="A5" s="15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81" t="s">
        <v>69</v>
      </c>
      <c r="Y5" s="181"/>
      <c r="Z5" s="181"/>
      <c r="AA5" s="181"/>
      <c r="AB5" s="181"/>
      <c r="AC5" s="181"/>
      <c r="AD5" s="16"/>
    </row>
    <row r="6" spans="1:30" ht="15.7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7"/>
      <c r="Y6" s="177"/>
      <c r="Z6" s="177"/>
      <c r="AA6" s="177"/>
      <c r="AB6" s="177"/>
      <c r="AC6" s="177"/>
      <c r="AD6" s="16"/>
    </row>
    <row r="7" spans="1:30" ht="15.75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8" t="s">
        <v>436</v>
      </c>
      <c r="Y7" s="178"/>
      <c r="Z7" s="178"/>
      <c r="AA7" s="178"/>
      <c r="AB7" s="178"/>
      <c r="AC7" s="178"/>
      <c r="AD7" s="16"/>
    </row>
    <row r="8" spans="1:30" ht="15.75">
      <c r="A8" s="179" t="s">
        <v>70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</row>
    <row r="9" spans="1:30">
      <c r="A9" s="173" t="s">
        <v>2</v>
      </c>
      <c r="B9" s="173"/>
      <c r="C9" s="173"/>
      <c r="D9" s="173"/>
      <c r="E9" s="173"/>
      <c r="F9" s="173"/>
      <c r="G9" s="173"/>
      <c r="H9" s="17" t="s">
        <v>71</v>
      </c>
    </row>
    <row r="10" spans="1:30">
      <c r="A10" s="174" t="s">
        <v>3</v>
      </c>
      <c r="B10" s="175"/>
      <c r="C10" s="175"/>
      <c r="D10" s="175"/>
      <c r="E10" s="175"/>
      <c r="F10" s="175"/>
      <c r="G10" s="176"/>
      <c r="H10" s="17" t="s">
        <v>72</v>
      </c>
    </row>
    <row r="11" spans="1:30">
      <c r="A11" s="173" t="s">
        <v>4</v>
      </c>
      <c r="B11" s="173"/>
      <c r="C11" s="173"/>
      <c r="D11" s="173"/>
      <c r="E11" s="173"/>
      <c r="F11" s="173"/>
      <c r="G11" s="173"/>
      <c r="H11" s="17" t="s">
        <v>73</v>
      </c>
    </row>
    <row r="12" spans="1:30">
      <c r="A12" s="173" t="s">
        <v>5</v>
      </c>
      <c r="B12" s="173"/>
      <c r="C12" s="173"/>
      <c r="D12" s="173"/>
      <c r="E12" s="173"/>
      <c r="F12" s="173"/>
      <c r="G12" s="173"/>
      <c r="H12" s="17" t="s">
        <v>74</v>
      </c>
    </row>
    <row r="13" spans="1:30">
      <c r="A13" s="173" t="s">
        <v>6</v>
      </c>
      <c r="B13" s="173"/>
      <c r="C13" s="173"/>
      <c r="D13" s="173"/>
      <c r="E13" s="173"/>
      <c r="F13" s="173"/>
      <c r="G13" s="173"/>
      <c r="H13" s="18" t="s">
        <v>75</v>
      </c>
    </row>
    <row r="14" spans="1:30">
      <c r="A14" s="173" t="s">
        <v>7</v>
      </c>
      <c r="B14" s="173"/>
      <c r="C14" s="173"/>
      <c r="D14" s="173"/>
      <c r="E14" s="173"/>
      <c r="F14" s="173"/>
      <c r="G14" s="173"/>
      <c r="H14" s="18" t="s">
        <v>76</v>
      </c>
    </row>
    <row r="15" spans="1:30">
      <c r="A15" s="173" t="s">
        <v>8</v>
      </c>
      <c r="B15" s="173"/>
      <c r="C15" s="173"/>
      <c r="D15" s="173"/>
      <c r="E15" s="173"/>
      <c r="F15" s="173"/>
      <c r="G15" s="173"/>
      <c r="H15" s="18" t="s">
        <v>77</v>
      </c>
    </row>
    <row r="16" spans="1:30">
      <c r="A16" s="173" t="s">
        <v>9</v>
      </c>
      <c r="B16" s="173"/>
      <c r="C16" s="173"/>
      <c r="D16" s="173"/>
      <c r="E16" s="173"/>
      <c r="F16" s="173"/>
      <c r="G16" s="173"/>
      <c r="H16" s="17" t="s">
        <v>78</v>
      </c>
    </row>
    <row r="17" spans="1:32">
      <c r="A17" s="173" t="s">
        <v>10</v>
      </c>
      <c r="B17" s="173"/>
      <c r="C17" s="173"/>
      <c r="D17" s="173"/>
      <c r="E17" s="173"/>
      <c r="F17" s="173"/>
      <c r="G17" s="173"/>
      <c r="H17" s="17"/>
    </row>
    <row r="18" spans="1:32">
      <c r="A18" s="19"/>
      <c r="B18" s="19"/>
      <c r="C18" s="19"/>
    </row>
    <row r="19" spans="1:32" ht="16.5" customHeight="1">
      <c r="A19" s="152" t="s">
        <v>11</v>
      </c>
      <c r="B19" s="149" t="s">
        <v>12</v>
      </c>
      <c r="C19" s="149" t="s">
        <v>13</v>
      </c>
      <c r="D19" s="152" t="s">
        <v>14</v>
      </c>
      <c r="E19" s="152" t="s">
        <v>15</v>
      </c>
      <c r="F19" s="152" t="s">
        <v>16</v>
      </c>
      <c r="G19" s="152" t="s">
        <v>17</v>
      </c>
      <c r="H19" s="152" t="s">
        <v>18</v>
      </c>
      <c r="I19" s="152" t="s">
        <v>19</v>
      </c>
      <c r="J19" s="153" t="s">
        <v>20</v>
      </c>
      <c r="K19" s="153"/>
      <c r="L19" s="152" t="s">
        <v>21</v>
      </c>
      <c r="M19" s="153" t="s">
        <v>22</v>
      </c>
      <c r="N19" s="153"/>
      <c r="O19" s="152" t="s">
        <v>23</v>
      </c>
      <c r="P19" s="152" t="s">
        <v>24</v>
      </c>
      <c r="Q19" s="152" t="s">
        <v>25</v>
      </c>
      <c r="R19" s="149" t="s">
        <v>26</v>
      </c>
      <c r="S19" s="152" t="s">
        <v>27</v>
      </c>
      <c r="T19" s="152" t="s">
        <v>28</v>
      </c>
      <c r="U19" s="149" t="s">
        <v>29</v>
      </c>
      <c r="V19" s="167" t="s">
        <v>30</v>
      </c>
      <c r="W19" s="168"/>
      <c r="X19" s="169"/>
      <c r="Y19" s="152" t="s">
        <v>31</v>
      </c>
      <c r="Z19" s="152" t="s">
        <v>32</v>
      </c>
      <c r="AA19" s="152" t="s">
        <v>33</v>
      </c>
      <c r="AB19" s="152" t="s">
        <v>34</v>
      </c>
      <c r="AC19" s="149" t="s">
        <v>35</v>
      </c>
      <c r="AD19" s="152" t="s">
        <v>36</v>
      </c>
      <c r="AE19" s="149" t="s">
        <v>431</v>
      </c>
      <c r="AF19" s="149" t="s">
        <v>432</v>
      </c>
    </row>
    <row r="20" spans="1:32" ht="18" customHeight="1">
      <c r="A20" s="152"/>
      <c r="B20" s="150"/>
      <c r="C20" s="150"/>
      <c r="D20" s="152"/>
      <c r="E20" s="152"/>
      <c r="F20" s="152"/>
      <c r="G20" s="152"/>
      <c r="H20" s="152"/>
      <c r="I20" s="152"/>
      <c r="J20" s="153"/>
      <c r="K20" s="153"/>
      <c r="L20" s="152"/>
      <c r="M20" s="153"/>
      <c r="N20" s="153"/>
      <c r="O20" s="152"/>
      <c r="P20" s="152"/>
      <c r="Q20" s="152"/>
      <c r="R20" s="150"/>
      <c r="S20" s="152"/>
      <c r="T20" s="152"/>
      <c r="U20" s="150"/>
      <c r="V20" s="170"/>
      <c r="W20" s="171"/>
      <c r="X20" s="172"/>
      <c r="Y20" s="152"/>
      <c r="Z20" s="152"/>
      <c r="AA20" s="152"/>
      <c r="AB20" s="152"/>
      <c r="AC20" s="150"/>
      <c r="AD20" s="152"/>
      <c r="AE20" s="150"/>
      <c r="AF20" s="150"/>
    </row>
    <row r="21" spans="1:32" ht="90.75">
      <c r="A21" s="152"/>
      <c r="B21" s="151"/>
      <c r="C21" s="151"/>
      <c r="D21" s="152"/>
      <c r="E21" s="152"/>
      <c r="F21" s="152"/>
      <c r="G21" s="152"/>
      <c r="H21" s="152" t="s">
        <v>37</v>
      </c>
      <c r="I21" s="152"/>
      <c r="J21" s="20" t="s">
        <v>38</v>
      </c>
      <c r="K21" s="20" t="s">
        <v>39</v>
      </c>
      <c r="L21" s="152"/>
      <c r="M21" s="20" t="s">
        <v>40</v>
      </c>
      <c r="N21" s="20" t="s">
        <v>39</v>
      </c>
      <c r="O21" s="152"/>
      <c r="P21" s="152"/>
      <c r="Q21" s="152"/>
      <c r="R21" s="151"/>
      <c r="S21" s="152"/>
      <c r="T21" s="152"/>
      <c r="U21" s="151"/>
      <c r="V21" s="20" t="s">
        <v>41</v>
      </c>
      <c r="W21" s="20" t="s">
        <v>42</v>
      </c>
      <c r="X21" s="20" t="s">
        <v>43</v>
      </c>
      <c r="Y21" s="152"/>
      <c r="Z21" s="152"/>
      <c r="AA21" s="152"/>
      <c r="AB21" s="152"/>
      <c r="AC21" s="151"/>
      <c r="AD21" s="152"/>
      <c r="AE21" s="151"/>
      <c r="AF21" s="151"/>
    </row>
    <row r="22" spans="1:32" ht="22.5" customHeight="1">
      <c r="A22" s="21">
        <v>1</v>
      </c>
      <c r="B22" s="21">
        <v>2</v>
      </c>
      <c r="C22" s="22">
        <v>3</v>
      </c>
      <c r="D22" s="21">
        <v>4</v>
      </c>
      <c r="E22" s="22">
        <v>5</v>
      </c>
      <c r="F22" s="21">
        <v>6</v>
      </c>
      <c r="G22" s="22">
        <v>7</v>
      </c>
      <c r="H22" s="21">
        <v>8</v>
      </c>
      <c r="I22" s="22">
        <v>9</v>
      </c>
      <c r="J22" s="21">
        <v>10</v>
      </c>
      <c r="K22" s="22">
        <v>11</v>
      </c>
      <c r="L22" s="21">
        <v>12</v>
      </c>
      <c r="M22" s="22">
        <v>13</v>
      </c>
      <c r="N22" s="21">
        <v>14</v>
      </c>
      <c r="O22" s="22">
        <v>15</v>
      </c>
      <c r="P22" s="21">
        <v>16</v>
      </c>
      <c r="Q22" s="22">
        <v>17</v>
      </c>
      <c r="R22" s="21">
        <v>18</v>
      </c>
      <c r="S22" s="22">
        <v>19</v>
      </c>
      <c r="T22" s="21">
        <v>20</v>
      </c>
      <c r="U22" s="22">
        <v>21</v>
      </c>
      <c r="V22" s="21">
        <v>22</v>
      </c>
      <c r="W22" s="22">
        <v>23</v>
      </c>
      <c r="X22" s="21">
        <v>24</v>
      </c>
      <c r="Y22" s="22">
        <v>25</v>
      </c>
      <c r="Z22" s="21">
        <v>26</v>
      </c>
      <c r="AA22" s="22">
        <v>27</v>
      </c>
      <c r="AB22" s="21">
        <v>28</v>
      </c>
      <c r="AC22" s="22">
        <v>29</v>
      </c>
      <c r="AD22" s="21">
        <v>30</v>
      </c>
      <c r="AE22" s="21">
        <v>31</v>
      </c>
      <c r="AF22" s="21">
        <v>31</v>
      </c>
    </row>
    <row r="23" spans="1:32" ht="12.75" customHeight="1">
      <c r="A23" s="154" t="s">
        <v>44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6"/>
    </row>
    <row r="24" spans="1:32" ht="76.5">
      <c r="A24" s="34">
        <v>1</v>
      </c>
      <c r="B24" s="34"/>
      <c r="C24" s="34" t="s">
        <v>79</v>
      </c>
      <c r="D24" s="35" t="s">
        <v>192</v>
      </c>
      <c r="E24" s="35">
        <v>3400000</v>
      </c>
      <c r="F24" s="34">
        <v>1</v>
      </c>
      <c r="G24" s="34"/>
      <c r="H24" s="132" t="s">
        <v>80</v>
      </c>
      <c r="I24" s="34" t="s">
        <v>241</v>
      </c>
      <c r="J24" s="34">
        <v>876</v>
      </c>
      <c r="K24" s="34" t="s">
        <v>155</v>
      </c>
      <c r="L24" s="34">
        <v>1</v>
      </c>
      <c r="M24" s="35">
        <v>34406000000</v>
      </c>
      <c r="N24" s="35" t="s">
        <v>156</v>
      </c>
      <c r="O24" s="34" t="s">
        <v>79</v>
      </c>
      <c r="P24" s="34" t="s">
        <v>235</v>
      </c>
      <c r="Q24" s="34" t="s">
        <v>180</v>
      </c>
      <c r="R24" s="11">
        <v>42005</v>
      </c>
      <c r="S24" s="11">
        <v>42005</v>
      </c>
      <c r="T24" s="11">
        <v>42339</v>
      </c>
      <c r="U24" s="140">
        <v>70401.587001571301</v>
      </c>
      <c r="V24" s="80" t="s">
        <v>45</v>
      </c>
      <c r="W24" s="140">
        <v>70401.587001571301</v>
      </c>
      <c r="X24" s="136"/>
      <c r="Y24" s="57" t="s">
        <v>304</v>
      </c>
      <c r="Z24" s="34" t="s">
        <v>275</v>
      </c>
      <c r="AA24" s="81"/>
      <c r="AB24" s="34"/>
      <c r="AC24" s="35" t="s">
        <v>184</v>
      </c>
      <c r="AD24" s="34"/>
      <c r="AE24" s="34"/>
      <c r="AF24" s="34"/>
    </row>
    <row r="25" spans="1:32" ht="76.5">
      <c r="A25" s="36">
        <v>2</v>
      </c>
      <c r="B25" s="36"/>
      <c r="C25" s="36" t="s">
        <v>79</v>
      </c>
      <c r="D25" s="10" t="s">
        <v>193</v>
      </c>
      <c r="E25" s="10">
        <v>5050000</v>
      </c>
      <c r="F25" s="36">
        <v>2</v>
      </c>
      <c r="G25" s="36"/>
      <c r="H25" s="46" t="s">
        <v>81</v>
      </c>
      <c r="I25" s="36" t="s">
        <v>241</v>
      </c>
      <c r="J25" s="36">
        <v>876</v>
      </c>
      <c r="K25" s="36" t="s">
        <v>155</v>
      </c>
      <c r="L25" s="36">
        <v>1</v>
      </c>
      <c r="M25" s="10">
        <v>34406000001</v>
      </c>
      <c r="N25" s="10" t="s">
        <v>156</v>
      </c>
      <c r="O25" s="36" t="s">
        <v>79</v>
      </c>
      <c r="P25" s="36" t="s">
        <v>236</v>
      </c>
      <c r="Q25" s="36" t="s">
        <v>180</v>
      </c>
      <c r="R25" s="12">
        <v>42005</v>
      </c>
      <c r="S25" s="12">
        <v>42005</v>
      </c>
      <c r="T25" s="12">
        <v>42339</v>
      </c>
      <c r="U25" s="137">
        <v>73500</v>
      </c>
      <c r="V25" s="78" t="s">
        <v>45</v>
      </c>
      <c r="W25" s="137">
        <v>73500</v>
      </c>
      <c r="X25" s="122"/>
      <c r="Y25" s="36" t="s">
        <v>304</v>
      </c>
      <c r="Z25" s="36" t="s">
        <v>271</v>
      </c>
      <c r="AA25" s="61"/>
      <c r="AB25" s="36"/>
      <c r="AC25" s="49" t="s">
        <v>183</v>
      </c>
      <c r="AD25" s="36"/>
      <c r="AE25" s="36"/>
      <c r="AF25" s="36"/>
    </row>
    <row r="26" spans="1:32" ht="51">
      <c r="A26" s="36">
        <v>3</v>
      </c>
      <c r="B26" s="36"/>
      <c r="C26" s="36" t="s">
        <v>79</v>
      </c>
      <c r="D26" s="10" t="s">
        <v>194</v>
      </c>
      <c r="E26" s="10">
        <v>4030010</v>
      </c>
      <c r="F26" s="36">
        <v>3</v>
      </c>
      <c r="G26" s="36"/>
      <c r="H26" s="46" t="s">
        <v>82</v>
      </c>
      <c r="I26" s="36" t="s">
        <v>240</v>
      </c>
      <c r="J26" s="36">
        <v>876</v>
      </c>
      <c r="K26" s="36" t="s">
        <v>155</v>
      </c>
      <c r="L26" s="36">
        <v>1</v>
      </c>
      <c r="M26" s="10">
        <v>34406000002</v>
      </c>
      <c r="N26" s="10" t="s">
        <v>156</v>
      </c>
      <c r="O26" s="36" t="s">
        <v>79</v>
      </c>
      <c r="P26" s="36" t="s">
        <v>236</v>
      </c>
      <c r="Q26" s="36" t="s">
        <v>180</v>
      </c>
      <c r="R26" s="12">
        <v>42005</v>
      </c>
      <c r="S26" s="12">
        <v>42005</v>
      </c>
      <c r="T26" s="12">
        <v>42339</v>
      </c>
      <c r="U26" s="133">
        <v>136151020</v>
      </c>
      <c r="V26" s="78" t="s">
        <v>45</v>
      </c>
      <c r="W26" s="133">
        <f>+U26</f>
        <v>136151020</v>
      </c>
      <c r="X26" s="122"/>
      <c r="Y26" s="36" t="s">
        <v>304</v>
      </c>
      <c r="Z26" s="36" t="s">
        <v>269</v>
      </c>
      <c r="AA26" s="122"/>
      <c r="AB26" s="36"/>
      <c r="AC26" s="50" t="s">
        <v>428</v>
      </c>
      <c r="AD26" s="36"/>
      <c r="AE26" s="36"/>
      <c r="AF26" s="36"/>
    </row>
    <row r="27" spans="1:32" ht="38.25">
      <c r="A27" s="36">
        <v>4</v>
      </c>
      <c r="B27" s="36"/>
      <c r="C27" s="36" t="s">
        <v>79</v>
      </c>
      <c r="D27" s="10" t="s">
        <v>195</v>
      </c>
      <c r="E27" s="10">
        <v>4010010</v>
      </c>
      <c r="F27" s="36">
        <v>4</v>
      </c>
      <c r="G27" s="36"/>
      <c r="H27" s="46" t="s">
        <v>83</v>
      </c>
      <c r="I27" s="36" t="s">
        <v>240</v>
      </c>
      <c r="J27" s="36">
        <v>876</v>
      </c>
      <c r="K27" s="36" t="s">
        <v>155</v>
      </c>
      <c r="L27" s="36">
        <v>1</v>
      </c>
      <c r="M27" s="10">
        <v>34406000003</v>
      </c>
      <c r="N27" s="10" t="s">
        <v>156</v>
      </c>
      <c r="O27" s="36" t="s">
        <v>79</v>
      </c>
      <c r="P27" s="36" t="s">
        <v>236</v>
      </c>
      <c r="Q27" s="36" t="s">
        <v>180</v>
      </c>
      <c r="R27" s="12">
        <v>42005</v>
      </c>
      <c r="S27" s="12">
        <v>42005</v>
      </c>
      <c r="T27" s="12">
        <v>42339</v>
      </c>
      <c r="U27" s="133">
        <v>6478300</v>
      </c>
      <c r="V27" s="78" t="s">
        <v>45</v>
      </c>
      <c r="W27" s="133">
        <f>+U27</f>
        <v>6478300</v>
      </c>
      <c r="X27" s="122"/>
      <c r="Y27" s="36" t="s">
        <v>304</v>
      </c>
      <c r="Z27" s="36" t="s">
        <v>285</v>
      </c>
      <c r="AA27" s="61"/>
      <c r="AB27" s="36"/>
      <c r="AC27" s="50" t="s">
        <v>242</v>
      </c>
      <c r="AD27" s="36"/>
      <c r="AE27" s="36"/>
      <c r="AF27" s="36"/>
    </row>
    <row r="28" spans="1:32" ht="38.25">
      <c r="A28" s="36">
        <v>5</v>
      </c>
      <c r="B28" s="36"/>
      <c r="C28" s="36" t="s">
        <v>79</v>
      </c>
      <c r="D28" s="10" t="s">
        <v>196</v>
      </c>
      <c r="E28" s="10">
        <v>6420020</v>
      </c>
      <c r="F28" s="36">
        <v>5</v>
      </c>
      <c r="G28" s="36"/>
      <c r="H28" s="46" t="s">
        <v>84</v>
      </c>
      <c r="I28" s="36" t="s">
        <v>240</v>
      </c>
      <c r="J28" s="36">
        <v>876</v>
      </c>
      <c r="K28" s="36" t="s">
        <v>155</v>
      </c>
      <c r="L28" s="36">
        <v>1</v>
      </c>
      <c r="M28" s="10">
        <v>34406000004</v>
      </c>
      <c r="N28" s="10" t="s">
        <v>156</v>
      </c>
      <c r="O28" s="36" t="s">
        <v>79</v>
      </c>
      <c r="P28" s="36" t="s">
        <v>236</v>
      </c>
      <c r="Q28" s="36" t="s">
        <v>180</v>
      </c>
      <c r="R28" s="12">
        <v>42005</v>
      </c>
      <c r="S28" s="12">
        <v>42005</v>
      </c>
      <c r="T28" s="12">
        <v>42339</v>
      </c>
      <c r="U28" s="122">
        <v>151720</v>
      </c>
      <c r="V28" s="78" t="s">
        <v>45</v>
      </c>
      <c r="W28" s="122">
        <f>+U28</f>
        <v>151720</v>
      </c>
      <c r="X28" s="122"/>
      <c r="Y28" s="58" t="s">
        <v>305</v>
      </c>
      <c r="Z28" s="36" t="s">
        <v>292</v>
      </c>
      <c r="AA28" s="61"/>
      <c r="AB28" s="36"/>
      <c r="AC28" s="10" t="s">
        <v>243</v>
      </c>
      <c r="AD28" s="36"/>
      <c r="AE28" s="36"/>
      <c r="AF28" s="36"/>
    </row>
    <row r="29" spans="1:32" ht="38.25">
      <c r="A29" s="36">
        <v>6</v>
      </c>
      <c r="B29" s="36"/>
      <c r="C29" s="36" t="s">
        <v>79</v>
      </c>
      <c r="D29" s="10" t="s">
        <v>197</v>
      </c>
      <c r="E29" s="10">
        <v>7492060</v>
      </c>
      <c r="F29" s="36">
        <v>6</v>
      </c>
      <c r="G29" s="36"/>
      <c r="H29" s="46" t="s">
        <v>360</v>
      </c>
      <c r="I29" s="36" t="s">
        <v>240</v>
      </c>
      <c r="J29" s="36">
        <v>876</v>
      </c>
      <c r="K29" s="36" t="s">
        <v>155</v>
      </c>
      <c r="L29" s="36">
        <v>1</v>
      </c>
      <c r="M29" s="10">
        <v>34406000005</v>
      </c>
      <c r="N29" s="10" t="s">
        <v>156</v>
      </c>
      <c r="O29" s="36" t="s">
        <v>79</v>
      </c>
      <c r="P29" s="36" t="s">
        <v>236</v>
      </c>
      <c r="Q29" s="36" t="s">
        <v>180</v>
      </c>
      <c r="R29" s="12">
        <v>42005</v>
      </c>
      <c r="S29" s="12">
        <v>42005</v>
      </c>
      <c r="T29" s="12">
        <v>42339</v>
      </c>
      <c r="U29" s="122">
        <v>1406510.7099999997</v>
      </c>
      <c r="V29" s="78" t="s">
        <v>45</v>
      </c>
      <c r="W29" s="122">
        <v>1406510.7099999997</v>
      </c>
      <c r="X29" s="122"/>
      <c r="Y29" s="36" t="s">
        <v>306</v>
      </c>
      <c r="Z29" s="36" t="s">
        <v>296</v>
      </c>
      <c r="AA29" s="61"/>
      <c r="AB29" s="36"/>
      <c r="AC29" s="49" t="s">
        <v>187</v>
      </c>
      <c r="AD29" s="36"/>
      <c r="AE29" s="36"/>
      <c r="AF29" s="36"/>
    </row>
    <row r="30" spans="1:32" ht="38.25">
      <c r="A30" s="36">
        <v>7</v>
      </c>
      <c r="B30" s="36"/>
      <c r="C30" s="36" t="s">
        <v>79</v>
      </c>
      <c r="D30" s="10" t="s">
        <v>197</v>
      </c>
      <c r="E30" s="10">
        <v>7492060</v>
      </c>
      <c r="F30" s="36">
        <v>7</v>
      </c>
      <c r="G30" s="36"/>
      <c r="H30" s="46" t="s">
        <v>86</v>
      </c>
      <c r="I30" s="36" t="s">
        <v>240</v>
      </c>
      <c r="J30" s="36">
        <v>876</v>
      </c>
      <c r="K30" s="36" t="s">
        <v>155</v>
      </c>
      <c r="L30" s="36">
        <v>1</v>
      </c>
      <c r="M30" s="10">
        <v>34406000006</v>
      </c>
      <c r="N30" s="10" t="s">
        <v>156</v>
      </c>
      <c r="O30" s="36" t="s">
        <v>79</v>
      </c>
      <c r="P30" s="36" t="s">
        <v>236</v>
      </c>
      <c r="Q30" s="36" t="s">
        <v>180</v>
      </c>
      <c r="R30" s="12">
        <v>42005</v>
      </c>
      <c r="S30" s="12">
        <v>42005</v>
      </c>
      <c r="T30" s="12">
        <v>42339</v>
      </c>
      <c r="U30" s="122">
        <v>590040</v>
      </c>
      <c r="V30" s="78" t="s">
        <v>45</v>
      </c>
      <c r="W30" s="122">
        <v>590040</v>
      </c>
      <c r="X30" s="122"/>
      <c r="Y30" s="36" t="s">
        <v>306</v>
      </c>
      <c r="Z30" s="36" t="s">
        <v>296</v>
      </c>
      <c r="AA30" s="61"/>
      <c r="AB30" s="36"/>
      <c r="AC30" s="49" t="s">
        <v>187</v>
      </c>
      <c r="AD30" s="36"/>
      <c r="AE30" s="36"/>
      <c r="AF30" s="36"/>
    </row>
    <row r="31" spans="1:32" ht="38.25">
      <c r="A31" s="36">
        <v>8</v>
      </c>
      <c r="B31" s="36"/>
      <c r="C31" s="36" t="s">
        <v>79</v>
      </c>
      <c r="D31" s="10" t="s">
        <v>196</v>
      </c>
      <c r="E31" s="10">
        <v>6420090</v>
      </c>
      <c r="F31" s="36">
        <v>8</v>
      </c>
      <c r="G31" s="36"/>
      <c r="H31" s="47" t="s">
        <v>87</v>
      </c>
      <c r="I31" s="36" t="s">
        <v>240</v>
      </c>
      <c r="J31" s="36">
        <v>876</v>
      </c>
      <c r="K31" s="36" t="s">
        <v>155</v>
      </c>
      <c r="L31" s="36">
        <v>1</v>
      </c>
      <c r="M31" s="10">
        <v>34406000014</v>
      </c>
      <c r="N31" s="10" t="s">
        <v>156</v>
      </c>
      <c r="O31" s="36" t="s">
        <v>79</v>
      </c>
      <c r="P31" s="36" t="s">
        <v>237</v>
      </c>
      <c r="Q31" s="36" t="s">
        <v>180</v>
      </c>
      <c r="R31" s="12">
        <v>42005</v>
      </c>
      <c r="S31" s="12">
        <v>42005</v>
      </c>
      <c r="T31" s="12">
        <v>42339</v>
      </c>
      <c r="U31" s="122">
        <v>130000</v>
      </c>
      <c r="V31" s="78" t="s">
        <v>45</v>
      </c>
      <c r="W31" s="122">
        <f>+U31</f>
        <v>130000</v>
      </c>
      <c r="X31" s="122"/>
      <c r="Y31" s="36" t="s">
        <v>305</v>
      </c>
      <c r="Z31" s="36" t="s">
        <v>290</v>
      </c>
      <c r="AA31" s="61"/>
      <c r="AB31" s="36"/>
      <c r="AC31" s="10" t="s">
        <v>246</v>
      </c>
      <c r="AD31" s="36"/>
      <c r="AE31" s="36"/>
      <c r="AF31" s="36"/>
    </row>
    <row r="32" spans="1:32" ht="38.25">
      <c r="A32" s="36">
        <v>9</v>
      </c>
      <c r="B32" s="36"/>
      <c r="C32" s="36" t="s">
        <v>79</v>
      </c>
      <c r="D32" s="10" t="s">
        <v>196</v>
      </c>
      <c r="E32" s="10">
        <v>6420020</v>
      </c>
      <c r="F32" s="36">
        <v>9</v>
      </c>
      <c r="G32" s="36"/>
      <c r="H32" s="46" t="s">
        <v>88</v>
      </c>
      <c r="I32" s="36" t="s">
        <v>240</v>
      </c>
      <c r="J32" s="36">
        <v>876</v>
      </c>
      <c r="K32" s="36" t="s">
        <v>155</v>
      </c>
      <c r="L32" s="36">
        <v>1</v>
      </c>
      <c r="M32" s="10">
        <v>34406000015</v>
      </c>
      <c r="N32" s="10" t="s">
        <v>156</v>
      </c>
      <c r="O32" s="36" t="s">
        <v>79</v>
      </c>
      <c r="P32" s="36" t="s">
        <v>235</v>
      </c>
      <c r="Q32" s="36" t="s">
        <v>180</v>
      </c>
      <c r="R32" s="12">
        <v>42005</v>
      </c>
      <c r="S32" s="12">
        <v>42005</v>
      </c>
      <c r="T32" s="12">
        <v>42339</v>
      </c>
      <c r="U32" s="122">
        <f>185370+2680</f>
        <v>188050</v>
      </c>
      <c r="V32" s="78" t="s">
        <v>45</v>
      </c>
      <c r="W32" s="122">
        <f>+U32</f>
        <v>188050</v>
      </c>
      <c r="X32" s="122"/>
      <c r="Y32" s="36" t="s">
        <v>305</v>
      </c>
      <c r="Z32" s="36" t="s">
        <v>291</v>
      </c>
      <c r="AA32" s="61"/>
      <c r="AB32" s="36"/>
      <c r="AC32" s="10" t="s">
        <v>247</v>
      </c>
      <c r="AD32" s="36"/>
      <c r="AE32" s="36"/>
      <c r="AF32" s="36"/>
    </row>
    <row r="33" spans="1:32" ht="38.25">
      <c r="A33" s="36">
        <v>10</v>
      </c>
      <c r="B33" s="36"/>
      <c r="C33" s="36" t="s">
        <v>79</v>
      </c>
      <c r="D33" s="10" t="s">
        <v>200</v>
      </c>
      <c r="E33" s="10">
        <v>7220000</v>
      </c>
      <c r="F33" s="36">
        <v>10</v>
      </c>
      <c r="G33" s="36"/>
      <c r="H33" s="46" t="s">
        <v>89</v>
      </c>
      <c r="I33" s="36" t="s">
        <v>240</v>
      </c>
      <c r="J33" s="36">
        <v>876</v>
      </c>
      <c r="K33" s="36" t="s">
        <v>155</v>
      </c>
      <c r="L33" s="36">
        <v>1</v>
      </c>
      <c r="M33" s="10">
        <v>34406000016</v>
      </c>
      <c r="N33" s="10" t="s">
        <v>156</v>
      </c>
      <c r="O33" s="36" t="s">
        <v>79</v>
      </c>
      <c r="P33" s="36" t="s">
        <v>235</v>
      </c>
      <c r="Q33" s="36" t="s">
        <v>180</v>
      </c>
      <c r="R33" s="12">
        <v>42005</v>
      </c>
      <c r="S33" s="12">
        <v>42005</v>
      </c>
      <c r="T33" s="12">
        <v>42339</v>
      </c>
      <c r="U33" s="122">
        <v>96160</v>
      </c>
      <c r="V33" s="78" t="s">
        <v>45</v>
      </c>
      <c r="W33" s="122">
        <f>+U33</f>
        <v>96160</v>
      </c>
      <c r="X33" s="122"/>
      <c r="Y33" s="36" t="s">
        <v>305</v>
      </c>
      <c r="Z33" s="36" t="s">
        <v>289</v>
      </c>
      <c r="AA33" s="61"/>
      <c r="AB33" s="36"/>
      <c r="AC33" s="10" t="s">
        <v>248</v>
      </c>
      <c r="AD33" s="36"/>
      <c r="AE33" s="36"/>
      <c r="AF33" s="36"/>
    </row>
    <row r="34" spans="1:32" ht="38.25">
      <c r="A34" s="36">
        <v>11</v>
      </c>
      <c r="B34" s="36"/>
      <c r="C34" s="36" t="s">
        <v>79</v>
      </c>
      <c r="D34" s="10" t="s">
        <v>201</v>
      </c>
      <c r="E34" s="10">
        <v>7493010</v>
      </c>
      <c r="F34" s="36">
        <v>11</v>
      </c>
      <c r="G34" s="36"/>
      <c r="H34" s="46" t="s">
        <v>90</v>
      </c>
      <c r="I34" s="36" t="s">
        <v>240</v>
      </c>
      <c r="J34" s="36">
        <v>876</v>
      </c>
      <c r="K34" s="36" t="s">
        <v>155</v>
      </c>
      <c r="L34" s="36">
        <v>1</v>
      </c>
      <c r="M34" s="10">
        <v>34406000017</v>
      </c>
      <c r="N34" s="10" t="s">
        <v>156</v>
      </c>
      <c r="O34" s="36" t="s">
        <v>79</v>
      </c>
      <c r="P34" s="36" t="s">
        <v>236</v>
      </c>
      <c r="Q34" s="36" t="s">
        <v>180</v>
      </c>
      <c r="R34" s="12">
        <v>42005</v>
      </c>
      <c r="S34" s="12">
        <v>42005</v>
      </c>
      <c r="T34" s="12">
        <v>42339</v>
      </c>
      <c r="U34" s="122">
        <v>21700</v>
      </c>
      <c r="V34" s="78" t="s">
        <v>45</v>
      </c>
      <c r="W34" s="122">
        <f>+U34</f>
        <v>21700</v>
      </c>
      <c r="X34" s="122"/>
      <c r="Y34" s="36" t="s">
        <v>305</v>
      </c>
      <c r="Z34" s="36" t="s">
        <v>285</v>
      </c>
      <c r="AA34" s="122"/>
      <c r="AB34" s="36"/>
      <c r="AC34" s="50" t="s">
        <v>242</v>
      </c>
      <c r="AD34" s="36"/>
      <c r="AE34" s="36"/>
      <c r="AF34" s="36"/>
    </row>
    <row r="35" spans="1:32" ht="38.25">
      <c r="A35" s="36">
        <v>13</v>
      </c>
      <c r="B35" s="36"/>
      <c r="C35" s="36" t="s">
        <v>79</v>
      </c>
      <c r="D35" s="10" t="s">
        <v>203</v>
      </c>
      <c r="E35" s="10">
        <v>4540020</v>
      </c>
      <c r="F35" s="36">
        <v>13</v>
      </c>
      <c r="G35" s="36"/>
      <c r="H35" s="46" t="s">
        <v>92</v>
      </c>
      <c r="I35" s="36" t="s">
        <v>240</v>
      </c>
      <c r="J35" s="36">
        <v>876</v>
      </c>
      <c r="K35" s="36" t="s">
        <v>155</v>
      </c>
      <c r="L35" s="36">
        <v>1</v>
      </c>
      <c r="M35" s="10">
        <v>34406000019</v>
      </c>
      <c r="N35" s="10" t="s">
        <v>156</v>
      </c>
      <c r="O35" s="36" t="s">
        <v>79</v>
      </c>
      <c r="P35" s="36" t="s">
        <v>235</v>
      </c>
      <c r="Q35" s="36" t="s">
        <v>180</v>
      </c>
      <c r="R35" s="12">
        <v>42005</v>
      </c>
      <c r="S35" s="12">
        <v>42005</v>
      </c>
      <c r="T35" s="12">
        <v>42339</v>
      </c>
      <c r="U35" s="122">
        <v>11000</v>
      </c>
      <c r="V35" s="78" t="s">
        <v>45</v>
      </c>
      <c r="W35" s="122">
        <f>+U35</f>
        <v>11000</v>
      </c>
      <c r="X35" s="122"/>
      <c r="Y35" s="36" t="s">
        <v>305</v>
      </c>
      <c r="Z35" s="36" t="s">
        <v>92</v>
      </c>
      <c r="AA35" s="61"/>
      <c r="AB35" s="36"/>
      <c r="AC35" s="50" t="s">
        <v>249</v>
      </c>
      <c r="AD35" s="36"/>
      <c r="AE35" s="36"/>
      <c r="AF35" s="36"/>
    </row>
    <row r="36" spans="1:32" ht="63.75">
      <c r="A36" s="36">
        <v>14</v>
      </c>
      <c r="B36" s="36"/>
      <c r="C36" s="36" t="s">
        <v>79</v>
      </c>
      <c r="D36" s="10" t="s">
        <v>204</v>
      </c>
      <c r="E36" s="10">
        <v>9910090</v>
      </c>
      <c r="F36" s="36">
        <v>14</v>
      </c>
      <c r="G36" s="36"/>
      <c r="H36" s="46" t="s">
        <v>93</v>
      </c>
      <c r="I36" s="36" t="s">
        <v>240</v>
      </c>
      <c r="J36" s="36">
        <v>876</v>
      </c>
      <c r="K36" s="36" t="s">
        <v>155</v>
      </c>
      <c r="L36" s="36">
        <v>1</v>
      </c>
      <c r="M36" s="10">
        <v>34406000020</v>
      </c>
      <c r="N36" s="10" t="s">
        <v>156</v>
      </c>
      <c r="O36" s="36" t="s">
        <v>79</v>
      </c>
      <c r="P36" s="36" t="s">
        <v>236</v>
      </c>
      <c r="Q36" s="36" t="s">
        <v>180</v>
      </c>
      <c r="R36" s="12">
        <v>42005</v>
      </c>
      <c r="S36" s="12">
        <v>42005</v>
      </c>
      <c r="T36" s="12">
        <v>42339</v>
      </c>
      <c r="U36" s="133">
        <v>60000</v>
      </c>
      <c r="V36" s="78" t="s">
        <v>45</v>
      </c>
      <c r="W36" s="133">
        <v>60000</v>
      </c>
      <c r="X36" s="122"/>
      <c r="Y36" s="58" t="s">
        <v>307</v>
      </c>
      <c r="Z36" s="36" t="s">
        <v>93</v>
      </c>
      <c r="AA36" s="61"/>
      <c r="AB36" s="36"/>
      <c r="AC36" s="10" t="s">
        <v>250</v>
      </c>
      <c r="AD36" s="36"/>
      <c r="AE36" s="36"/>
      <c r="AF36" s="36"/>
    </row>
    <row r="37" spans="1:32" ht="38.25">
      <c r="A37" s="36">
        <v>15</v>
      </c>
      <c r="B37" s="36"/>
      <c r="C37" s="36" t="s">
        <v>79</v>
      </c>
      <c r="D37" s="10" t="s">
        <v>204</v>
      </c>
      <c r="E37" s="10">
        <v>9910090</v>
      </c>
      <c r="F37" s="36">
        <v>15</v>
      </c>
      <c r="G37" s="36"/>
      <c r="H37" s="46" t="s">
        <v>94</v>
      </c>
      <c r="I37" s="36" t="s">
        <v>240</v>
      </c>
      <c r="J37" s="36">
        <v>876</v>
      </c>
      <c r="K37" s="36" t="s">
        <v>155</v>
      </c>
      <c r="L37" s="36">
        <v>1</v>
      </c>
      <c r="M37" s="10">
        <v>34406000021</v>
      </c>
      <c r="N37" s="10" t="s">
        <v>156</v>
      </c>
      <c r="O37" s="36" t="s">
        <v>79</v>
      </c>
      <c r="P37" s="36" t="s">
        <v>236</v>
      </c>
      <c r="Q37" s="36" t="s">
        <v>180</v>
      </c>
      <c r="R37" s="12">
        <v>42005</v>
      </c>
      <c r="S37" s="12">
        <v>42005</v>
      </c>
      <c r="T37" s="12">
        <v>42339</v>
      </c>
      <c r="U37" s="133">
        <v>36000</v>
      </c>
      <c r="V37" s="78" t="s">
        <v>45</v>
      </c>
      <c r="W37" s="133">
        <v>36000</v>
      </c>
      <c r="X37" s="122"/>
      <c r="Y37" s="58" t="s">
        <v>308</v>
      </c>
      <c r="Z37" s="36" t="s">
        <v>303</v>
      </c>
      <c r="AA37" s="61"/>
      <c r="AB37" s="36"/>
      <c r="AC37" s="10" t="s">
        <v>251</v>
      </c>
      <c r="AD37" s="36"/>
      <c r="AE37" s="36"/>
      <c r="AF37" s="36"/>
    </row>
    <row r="38" spans="1:32" ht="38.25">
      <c r="A38" s="36">
        <v>16</v>
      </c>
      <c r="B38" s="36"/>
      <c r="C38" s="36" t="s">
        <v>79</v>
      </c>
      <c r="D38" s="10" t="s">
        <v>205</v>
      </c>
      <c r="E38" s="44">
        <v>5219000</v>
      </c>
      <c r="F38" s="36">
        <v>16</v>
      </c>
      <c r="G38" s="36"/>
      <c r="H38" s="46" t="s">
        <v>95</v>
      </c>
      <c r="I38" s="36" t="s">
        <v>240</v>
      </c>
      <c r="J38" s="36">
        <v>876</v>
      </c>
      <c r="K38" s="36" t="s">
        <v>155</v>
      </c>
      <c r="L38" s="36">
        <v>1</v>
      </c>
      <c r="M38" s="10">
        <v>34406000022</v>
      </c>
      <c r="N38" s="10" t="s">
        <v>156</v>
      </c>
      <c r="O38" s="36" t="s">
        <v>79</v>
      </c>
      <c r="P38" s="36" t="s">
        <v>235</v>
      </c>
      <c r="Q38" s="36" t="s">
        <v>180</v>
      </c>
      <c r="R38" s="12">
        <v>42005</v>
      </c>
      <c r="S38" s="12">
        <v>42005</v>
      </c>
      <c r="T38" s="12">
        <v>42339</v>
      </c>
      <c r="U38" s="122">
        <v>6000</v>
      </c>
      <c r="V38" s="78" t="s">
        <v>45</v>
      </c>
      <c r="W38" s="122">
        <v>6000</v>
      </c>
      <c r="X38" s="122"/>
      <c r="Y38" s="36" t="s">
        <v>304</v>
      </c>
      <c r="Z38" s="36" t="s">
        <v>273</v>
      </c>
      <c r="AA38" s="61"/>
      <c r="AB38" s="36"/>
      <c r="AC38" s="10" t="s">
        <v>252</v>
      </c>
      <c r="AD38" s="36"/>
      <c r="AE38" s="36"/>
      <c r="AF38" s="36"/>
    </row>
    <row r="39" spans="1:32" ht="38.25">
      <c r="A39" s="36">
        <v>17</v>
      </c>
      <c r="B39" s="36"/>
      <c r="C39" s="36" t="s">
        <v>79</v>
      </c>
      <c r="D39" s="10" t="s">
        <v>206</v>
      </c>
      <c r="E39" s="10">
        <v>6020000</v>
      </c>
      <c r="F39" s="36">
        <v>17</v>
      </c>
      <c r="G39" s="36"/>
      <c r="H39" s="46" t="s">
        <v>96</v>
      </c>
      <c r="I39" s="36" t="s">
        <v>240</v>
      </c>
      <c r="J39" s="36">
        <v>876</v>
      </c>
      <c r="K39" s="36" t="s">
        <v>155</v>
      </c>
      <c r="L39" s="36">
        <v>1</v>
      </c>
      <c r="M39" s="10">
        <v>34406000023</v>
      </c>
      <c r="N39" s="10" t="s">
        <v>156</v>
      </c>
      <c r="O39" s="36" t="s">
        <v>79</v>
      </c>
      <c r="P39" s="36" t="s">
        <v>235</v>
      </c>
      <c r="Q39" s="36" t="s">
        <v>180</v>
      </c>
      <c r="R39" s="12">
        <v>42005</v>
      </c>
      <c r="S39" s="12">
        <v>42005</v>
      </c>
      <c r="T39" s="12">
        <v>42339</v>
      </c>
      <c r="U39" s="133">
        <v>77150</v>
      </c>
      <c r="V39" s="78" t="s">
        <v>45</v>
      </c>
      <c r="W39" s="133">
        <f>+U39</f>
        <v>77150</v>
      </c>
      <c r="X39" s="122"/>
      <c r="Y39" s="36" t="s">
        <v>305</v>
      </c>
      <c r="Z39" s="36" t="s">
        <v>96</v>
      </c>
      <c r="AA39" s="61"/>
      <c r="AB39" s="36"/>
      <c r="AC39" s="10" t="s">
        <v>253</v>
      </c>
      <c r="AD39" s="36"/>
      <c r="AE39" s="36"/>
      <c r="AF39" s="36"/>
    </row>
    <row r="40" spans="1:32" ht="76.5">
      <c r="A40" s="36">
        <v>18</v>
      </c>
      <c r="B40" s="36"/>
      <c r="C40" s="36" t="s">
        <v>79</v>
      </c>
      <c r="D40" s="10" t="s">
        <v>207</v>
      </c>
      <c r="E40" s="10">
        <v>2922100</v>
      </c>
      <c r="F40" s="36">
        <v>18</v>
      </c>
      <c r="G40" s="36"/>
      <c r="H40" s="46" t="s">
        <v>97</v>
      </c>
      <c r="I40" s="36" t="s">
        <v>241</v>
      </c>
      <c r="J40" s="36">
        <v>876</v>
      </c>
      <c r="K40" s="36" t="s">
        <v>155</v>
      </c>
      <c r="L40" s="36">
        <v>1</v>
      </c>
      <c r="M40" s="10">
        <v>34406000024</v>
      </c>
      <c r="N40" s="10" t="s">
        <v>156</v>
      </c>
      <c r="O40" s="36" t="s">
        <v>79</v>
      </c>
      <c r="P40" s="36" t="s">
        <v>235</v>
      </c>
      <c r="Q40" s="36" t="s">
        <v>180</v>
      </c>
      <c r="R40" s="12">
        <v>42005</v>
      </c>
      <c r="S40" s="12">
        <v>42005</v>
      </c>
      <c r="T40" s="12">
        <v>42339</v>
      </c>
      <c r="U40" s="122">
        <v>144005</v>
      </c>
      <c r="V40" s="78" t="s">
        <v>45</v>
      </c>
      <c r="W40" s="122">
        <f>+U40</f>
        <v>144005</v>
      </c>
      <c r="X40" s="122"/>
      <c r="Y40" s="36" t="s">
        <v>304</v>
      </c>
      <c r="Z40" s="36" t="s">
        <v>275</v>
      </c>
      <c r="AA40" s="61"/>
      <c r="AB40" s="36"/>
      <c r="AC40" s="10" t="s">
        <v>184</v>
      </c>
      <c r="AD40" s="36"/>
      <c r="AE40" s="36"/>
      <c r="AF40" s="36"/>
    </row>
    <row r="41" spans="1:32" ht="76.5">
      <c r="A41" s="36">
        <v>19</v>
      </c>
      <c r="B41" s="36"/>
      <c r="C41" s="36" t="s">
        <v>79</v>
      </c>
      <c r="D41" s="10" t="s">
        <v>208</v>
      </c>
      <c r="E41" s="10">
        <v>3190000</v>
      </c>
      <c r="F41" s="36">
        <v>19</v>
      </c>
      <c r="G41" s="36"/>
      <c r="H41" s="46" t="s">
        <v>98</v>
      </c>
      <c r="I41" s="36" t="s">
        <v>241</v>
      </c>
      <c r="J41" s="36">
        <v>876</v>
      </c>
      <c r="K41" s="36" t="s">
        <v>155</v>
      </c>
      <c r="L41" s="36">
        <v>1</v>
      </c>
      <c r="M41" s="10">
        <v>34406000025</v>
      </c>
      <c r="N41" s="10" t="s">
        <v>156</v>
      </c>
      <c r="O41" s="36" t="s">
        <v>79</v>
      </c>
      <c r="P41" s="36" t="s">
        <v>235</v>
      </c>
      <c r="Q41" s="36" t="s">
        <v>180</v>
      </c>
      <c r="R41" s="12">
        <v>42005</v>
      </c>
      <c r="S41" s="12">
        <v>42005</v>
      </c>
      <c r="T41" s="12">
        <v>42339</v>
      </c>
      <c r="U41" s="122">
        <v>32205</v>
      </c>
      <c r="V41" s="78" t="s">
        <v>45</v>
      </c>
      <c r="W41" s="122">
        <f>+U41</f>
        <v>32205</v>
      </c>
      <c r="X41" s="122"/>
      <c r="Y41" s="36" t="s">
        <v>304</v>
      </c>
      <c r="Z41" s="36" t="s">
        <v>275</v>
      </c>
      <c r="AA41" s="122"/>
      <c r="AB41" s="36"/>
      <c r="AC41" s="10" t="s">
        <v>184</v>
      </c>
      <c r="AD41" s="36"/>
      <c r="AE41" s="36"/>
      <c r="AF41" s="36"/>
    </row>
    <row r="42" spans="1:32" ht="76.5">
      <c r="A42" s="36">
        <v>20</v>
      </c>
      <c r="B42" s="36"/>
      <c r="C42" s="36" t="s">
        <v>79</v>
      </c>
      <c r="D42" s="10" t="s">
        <v>209</v>
      </c>
      <c r="E42" s="10">
        <v>2890000</v>
      </c>
      <c r="F42" s="36">
        <v>20</v>
      </c>
      <c r="G42" s="36"/>
      <c r="H42" s="46" t="s">
        <v>99</v>
      </c>
      <c r="I42" s="36" t="s">
        <v>241</v>
      </c>
      <c r="J42" s="36">
        <v>876</v>
      </c>
      <c r="K42" s="36" t="s">
        <v>155</v>
      </c>
      <c r="L42" s="36">
        <v>1</v>
      </c>
      <c r="M42" s="10">
        <v>34406000026</v>
      </c>
      <c r="N42" s="10" t="s">
        <v>156</v>
      </c>
      <c r="O42" s="36" t="s">
        <v>79</v>
      </c>
      <c r="P42" s="36" t="s">
        <v>235</v>
      </c>
      <c r="Q42" s="36" t="s">
        <v>180</v>
      </c>
      <c r="R42" s="12">
        <v>42005</v>
      </c>
      <c r="S42" s="12">
        <v>42005</v>
      </c>
      <c r="T42" s="12">
        <v>42339</v>
      </c>
      <c r="U42" s="122">
        <v>46875</v>
      </c>
      <c r="V42" s="78" t="s">
        <v>45</v>
      </c>
      <c r="W42" s="122">
        <f>+U42</f>
        <v>46875</v>
      </c>
      <c r="X42" s="122"/>
      <c r="Y42" s="36" t="s">
        <v>304</v>
      </c>
      <c r="Z42" s="36" t="s">
        <v>275</v>
      </c>
      <c r="AA42" s="61"/>
      <c r="AB42" s="36"/>
      <c r="AC42" s="10" t="s">
        <v>184</v>
      </c>
      <c r="AD42" s="36"/>
      <c r="AE42" s="36"/>
      <c r="AF42" s="36"/>
    </row>
    <row r="43" spans="1:32" ht="76.5">
      <c r="A43" s="36">
        <v>21</v>
      </c>
      <c r="B43" s="36"/>
      <c r="C43" s="36" t="s">
        <v>79</v>
      </c>
      <c r="D43" s="10" t="s">
        <v>210</v>
      </c>
      <c r="E43" s="10">
        <v>2424000</v>
      </c>
      <c r="F43" s="36">
        <v>21</v>
      </c>
      <c r="G43" s="36"/>
      <c r="H43" s="48" t="s">
        <v>100</v>
      </c>
      <c r="I43" s="36" t="s">
        <v>241</v>
      </c>
      <c r="J43" s="36">
        <v>876</v>
      </c>
      <c r="K43" s="36" t="s">
        <v>155</v>
      </c>
      <c r="L43" s="36">
        <v>1</v>
      </c>
      <c r="M43" s="10">
        <v>34406000027</v>
      </c>
      <c r="N43" s="10" t="s">
        <v>156</v>
      </c>
      <c r="O43" s="36" t="s">
        <v>79</v>
      </c>
      <c r="P43" s="36" t="s">
        <v>235</v>
      </c>
      <c r="Q43" s="36" t="s">
        <v>180</v>
      </c>
      <c r="R43" s="12">
        <v>42005</v>
      </c>
      <c r="S43" s="12">
        <v>42005</v>
      </c>
      <c r="T43" s="12">
        <v>42339</v>
      </c>
      <c r="U43" s="122">
        <f>107200-1805</f>
        <v>105395</v>
      </c>
      <c r="V43" s="78" t="s">
        <v>45</v>
      </c>
      <c r="W43" s="122">
        <f>+U43</f>
        <v>105395</v>
      </c>
      <c r="X43" s="122"/>
      <c r="Y43" s="36" t="s">
        <v>304</v>
      </c>
      <c r="Z43" s="36" t="s">
        <v>275</v>
      </c>
      <c r="AA43" s="61"/>
      <c r="AB43" s="36"/>
      <c r="AC43" s="10" t="s">
        <v>184</v>
      </c>
      <c r="AD43" s="36"/>
      <c r="AE43" s="36"/>
      <c r="AF43" s="36"/>
    </row>
    <row r="44" spans="1:32" ht="76.5">
      <c r="A44" s="36">
        <v>22</v>
      </c>
      <c r="B44" s="36"/>
      <c r="C44" s="36" t="s">
        <v>79</v>
      </c>
      <c r="D44" s="10" t="s">
        <v>210</v>
      </c>
      <c r="E44" s="10">
        <v>2424000</v>
      </c>
      <c r="F44" s="36">
        <v>22</v>
      </c>
      <c r="G44" s="36"/>
      <c r="H44" s="48" t="s">
        <v>101</v>
      </c>
      <c r="I44" s="36" t="s">
        <v>241</v>
      </c>
      <c r="J44" s="36">
        <v>876</v>
      </c>
      <c r="K44" s="36" t="s">
        <v>155</v>
      </c>
      <c r="L44" s="36">
        <v>1</v>
      </c>
      <c r="M44" s="10">
        <v>34406000028</v>
      </c>
      <c r="N44" s="10" t="s">
        <v>156</v>
      </c>
      <c r="O44" s="36" t="s">
        <v>79</v>
      </c>
      <c r="P44" s="36" t="s">
        <v>235</v>
      </c>
      <c r="Q44" s="36" t="s">
        <v>180</v>
      </c>
      <c r="R44" s="12">
        <v>42005</v>
      </c>
      <c r="S44" s="12">
        <v>42005</v>
      </c>
      <c r="T44" s="12">
        <v>42339</v>
      </c>
      <c r="U44" s="122">
        <v>47640</v>
      </c>
      <c r="V44" s="78" t="s">
        <v>45</v>
      </c>
      <c r="W44" s="122">
        <v>47640</v>
      </c>
      <c r="X44" s="122"/>
      <c r="Y44" s="36" t="s">
        <v>304</v>
      </c>
      <c r="Z44" s="36" t="s">
        <v>275</v>
      </c>
      <c r="AA44" s="61"/>
      <c r="AB44" s="36"/>
      <c r="AC44" s="10" t="s">
        <v>184</v>
      </c>
      <c r="AD44" s="36"/>
      <c r="AE44" s="36"/>
      <c r="AF44" s="36"/>
    </row>
    <row r="45" spans="1:32" ht="76.5">
      <c r="A45" s="36">
        <v>23</v>
      </c>
      <c r="B45" s="36"/>
      <c r="C45" s="36" t="s">
        <v>79</v>
      </c>
      <c r="D45" s="10" t="s">
        <v>211</v>
      </c>
      <c r="E45" s="10">
        <v>2915000</v>
      </c>
      <c r="F45" s="36">
        <v>23</v>
      </c>
      <c r="G45" s="36"/>
      <c r="H45" s="48" t="s">
        <v>359</v>
      </c>
      <c r="I45" s="36" t="s">
        <v>241</v>
      </c>
      <c r="J45" s="36">
        <v>876</v>
      </c>
      <c r="K45" s="36" t="s">
        <v>155</v>
      </c>
      <c r="L45" s="36">
        <v>1</v>
      </c>
      <c r="M45" s="10">
        <v>34406000029</v>
      </c>
      <c r="N45" s="10" t="s">
        <v>156</v>
      </c>
      <c r="O45" s="36" t="s">
        <v>79</v>
      </c>
      <c r="P45" s="36" t="s">
        <v>235</v>
      </c>
      <c r="Q45" s="36" t="s">
        <v>180</v>
      </c>
      <c r="R45" s="12">
        <v>42005</v>
      </c>
      <c r="S45" s="12">
        <v>42005</v>
      </c>
      <c r="T45" s="12">
        <v>42339</v>
      </c>
      <c r="U45" s="122">
        <v>24110</v>
      </c>
      <c r="V45" s="78" t="s">
        <v>45</v>
      </c>
      <c r="W45" s="122">
        <f>+U45</f>
        <v>24110</v>
      </c>
      <c r="X45" s="122"/>
      <c r="Y45" s="36" t="s">
        <v>304</v>
      </c>
      <c r="Z45" s="36" t="s">
        <v>275</v>
      </c>
      <c r="AA45" s="61"/>
      <c r="AB45" s="36"/>
      <c r="AC45" s="10" t="s">
        <v>184</v>
      </c>
      <c r="AD45" s="36"/>
      <c r="AE45" s="36"/>
      <c r="AF45" s="36"/>
    </row>
    <row r="46" spans="1:32" ht="38.25">
      <c r="A46" s="36">
        <v>24</v>
      </c>
      <c r="B46" s="36"/>
      <c r="C46" s="36" t="s">
        <v>79</v>
      </c>
      <c r="D46" s="10" t="s">
        <v>212</v>
      </c>
      <c r="E46" s="10">
        <v>8030000</v>
      </c>
      <c r="F46" s="36">
        <v>24</v>
      </c>
      <c r="G46" s="36"/>
      <c r="H46" s="46" t="s">
        <v>102</v>
      </c>
      <c r="I46" s="36" t="s">
        <v>240</v>
      </c>
      <c r="J46" s="36">
        <v>876</v>
      </c>
      <c r="K46" s="36" t="s">
        <v>155</v>
      </c>
      <c r="L46" s="36">
        <v>1</v>
      </c>
      <c r="M46" s="10">
        <v>34406000030</v>
      </c>
      <c r="N46" s="10" t="s">
        <v>156</v>
      </c>
      <c r="O46" s="36" t="s">
        <v>79</v>
      </c>
      <c r="P46" s="36" t="s">
        <v>235</v>
      </c>
      <c r="Q46" s="36" t="s">
        <v>180</v>
      </c>
      <c r="R46" s="12">
        <v>42005</v>
      </c>
      <c r="S46" s="12">
        <v>42005</v>
      </c>
      <c r="T46" s="12">
        <v>42339</v>
      </c>
      <c r="U46" s="122">
        <v>161650</v>
      </c>
      <c r="V46" s="78" t="s">
        <v>45</v>
      </c>
      <c r="W46" s="122">
        <v>161650</v>
      </c>
      <c r="X46" s="122"/>
      <c r="Y46" s="58" t="s">
        <v>309</v>
      </c>
      <c r="Z46" s="36" t="s">
        <v>293</v>
      </c>
      <c r="AA46" s="61"/>
      <c r="AB46" s="36"/>
      <c r="AC46" s="51" t="s">
        <v>254</v>
      </c>
      <c r="AD46" s="36"/>
      <c r="AE46" s="36"/>
      <c r="AF46" s="36"/>
    </row>
    <row r="47" spans="1:32" ht="76.5">
      <c r="A47" s="36">
        <v>28</v>
      </c>
      <c r="B47" s="36"/>
      <c r="C47" s="36" t="s">
        <v>79</v>
      </c>
      <c r="D47" s="10" t="s">
        <v>215</v>
      </c>
      <c r="E47" s="10">
        <v>3000000</v>
      </c>
      <c r="F47" s="36">
        <v>28</v>
      </c>
      <c r="G47" s="36"/>
      <c r="H47" s="46" t="s">
        <v>106</v>
      </c>
      <c r="I47" s="36" t="s">
        <v>241</v>
      </c>
      <c r="J47" s="36">
        <v>876</v>
      </c>
      <c r="K47" s="36" t="s">
        <v>155</v>
      </c>
      <c r="L47" s="36">
        <v>1</v>
      </c>
      <c r="M47" s="10">
        <v>34406000034</v>
      </c>
      <c r="N47" s="10" t="s">
        <v>156</v>
      </c>
      <c r="O47" s="36" t="s">
        <v>79</v>
      </c>
      <c r="P47" s="36" t="s">
        <v>235</v>
      </c>
      <c r="Q47" s="36" t="s">
        <v>180</v>
      </c>
      <c r="R47" s="12">
        <v>42005</v>
      </c>
      <c r="S47" s="12">
        <v>42005</v>
      </c>
      <c r="T47" s="12">
        <v>42339</v>
      </c>
      <c r="U47" s="122">
        <v>12000</v>
      </c>
      <c r="V47" s="78" t="s">
        <v>45</v>
      </c>
      <c r="W47" s="122">
        <v>12000</v>
      </c>
      <c r="X47" s="122"/>
      <c r="Y47" s="36" t="s">
        <v>312</v>
      </c>
      <c r="Z47" s="36" t="s">
        <v>278</v>
      </c>
      <c r="AA47" s="61"/>
      <c r="AB47" s="36"/>
      <c r="AC47" s="49" t="s">
        <v>257</v>
      </c>
      <c r="AD47" s="36"/>
      <c r="AE47" s="36"/>
      <c r="AF47" s="36"/>
    </row>
    <row r="48" spans="1:32" ht="76.5">
      <c r="A48" s="36">
        <v>29</v>
      </c>
      <c r="B48" s="36"/>
      <c r="C48" s="36" t="s">
        <v>79</v>
      </c>
      <c r="D48" s="10" t="s">
        <v>215</v>
      </c>
      <c r="E48" s="10">
        <v>3000000</v>
      </c>
      <c r="F48" s="36">
        <v>29</v>
      </c>
      <c r="G48" s="36"/>
      <c r="H48" s="46" t="s">
        <v>361</v>
      </c>
      <c r="I48" s="36" t="s">
        <v>241</v>
      </c>
      <c r="J48" s="36">
        <v>876</v>
      </c>
      <c r="K48" s="36" t="s">
        <v>155</v>
      </c>
      <c r="L48" s="36">
        <v>1</v>
      </c>
      <c r="M48" s="10">
        <v>34406000035</v>
      </c>
      <c r="N48" s="10" t="s">
        <v>156</v>
      </c>
      <c r="O48" s="36" t="s">
        <v>79</v>
      </c>
      <c r="P48" s="36" t="s">
        <v>235</v>
      </c>
      <c r="Q48" s="36" t="s">
        <v>180</v>
      </c>
      <c r="R48" s="12">
        <v>42005</v>
      </c>
      <c r="S48" s="12">
        <v>42005</v>
      </c>
      <c r="T48" s="12">
        <v>42339</v>
      </c>
      <c r="U48" s="122">
        <v>35000</v>
      </c>
      <c r="V48" s="78" t="s">
        <v>45</v>
      </c>
      <c r="W48" s="122">
        <f>+U48</f>
        <v>35000</v>
      </c>
      <c r="X48" s="122"/>
      <c r="Y48" s="36" t="s">
        <v>312</v>
      </c>
      <c r="Z48" s="36" t="s">
        <v>279</v>
      </c>
      <c r="AA48" s="61"/>
      <c r="AB48" s="36"/>
      <c r="AC48" s="49" t="s">
        <v>258</v>
      </c>
      <c r="AD48" s="36"/>
      <c r="AE48" s="36"/>
      <c r="AF48" s="36"/>
    </row>
    <row r="49" spans="1:32" ht="76.5">
      <c r="A49" s="36">
        <v>30</v>
      </c>
      <c r="B49" s="36"/>
      <c r="C49" s="36" t="s">
        <v>79</v>
      </c>
      <c r="D49" s="10" t="s">
        <v>215</v>
      </c>
      <c r="E49" s="10">
        <v>3000000</v>
      </c>
      <c r="F49" s="36">
        <v>30</v>
      </c>
      <c r="G49" s="36"/>
      <c r="H49" s="46" t="s">
        <v>107</v>
      </c>
      <c r="I49" s="36" t="s">
        <v>241</v>
      </c>
      <c r="J49" s="36">
        <v>876</v>
      </c>
      <c r="K49" s="36" t="s">
        <v>155</v>
      </c>
      <c r="L49" s="36">
        <v>1</v>
      </c>
      <c r="M49" s="10">
        <v>34406000036</v>
      </c>
      <c r="N49" s="10" t="s">
        <v>156</v>
      </c>
      <c r="O49" s="36" t="s">
        <v>79</v>
      </c>
      <c r="P49" s="36" t="s">
        <v>235</v>
      </c>
      <c r="Q49" s="36" t="s">
        <v>180</v>
      </c>
      <c r="R49" s="12">
        <v>42005</v>
      </c>
      <c r="S49" s="12">
        <v>42005</v>
      </c>
      <c r="T49" s="12">
        <v>42339</v>
      </c>
      <c r="U49" s="122">
        <v>20000</v>
      </c>
      <c r="V49" s="78" t="s">
        <v>45</v>
      </c>
      <c r="W49" s="122">
        <f>+U49</f>
        <v>20000</v>
      </c>
      <c r="X49" s="122"/>
      <c r="Y49" s="36" t="s">
        <v>312</v>
      </c>
      <c r="Z49" s="36" t="s">
        <v>279</v>
      </c>
      <c r="AA49" s="61"/>
      <c r="AB49" s="36"/>
      <c r="AC49" s="49" t="s">
        <v>258</v>
      </c>
      <c r="AD49" s="36"/>
      <c r="AE49" s="36"/>
      <c r="AF49" s="36"/>
    </row>
    <row r="50" spans="1:32" ht="63.75">
      <c r="A50" s="36">
        <v>31</v>
      </c>
      <c r="B50" s="36"/>
      <c r="C50" s="36" t="s">
        <v>79</v>
      </c>
      <c r="D50" s="10" t="s">
        <v>200</v>
      </c>
      <c r="E50" s="10">
        <v>5235020</v>
      </c>
      <c r="F50" s="36">
        <v>31</v>
      </c>
      <c r="G50" s="36"/>
      <c r="H50" s="46" t="s">
        <v>108</v>
      </c>
      <c r="I50" s="36" t="s">
        <v>240</v>
      </c>
      <c r="J50" s="36">
        <v>876</v>
      </c>
      <c r="K50" s="36" t="s">
        <v>155</v>
      </c>
      <c r="L50" s="36">
        <v>1</v>
      </c>
      <c r="M50" s="10">
        <v>34406000037</v>
      </c>
      <c r="N50" s="10" t="s">
        <v>156</v>
      </c>
      <c r="O50" s="36" t="s">
        <v>79</v>
      </c>
      <c r="P50" s="36" t="s">
        <v>235</v>
      </c>
      <c r="Q50" s="36" t="s">
        <v>180</v>
      </c>
      <c r="R50" s="12">
        <v>42005</v>
      </c>
      <c r="S50" s="12">
        <v>42005</v>
      </c>
      <c r="T50" s="12">
        <v>42339</v>
      </c>
      <c r="U50" s="122">
        <v>66270</v>
      </c>
      <c r="V50" s="78" t="s">
        <v>45</v>
      </c>
      <c r="W50" s="122">
        <f>+U50</f>
        <v>66270</v>
      </c>
      <c r="X50" s="122"/>
      <c r="Y50" s="36" t="s">
        <v>312</v>
      </c>
      <c r="Z50" s="36" t="s">
        <v>288</v>
      </c>
      <c r="AA50" s="61"/>
      <c r="AB50" s="36"/>
      <c r="AC50" s="50" t="s">
        <v>259</v>
      </c>
      <c r="AD50" s="36"/>
      <c r="AE50" s="36"/>
      <c r="AF50" s="36"/>
    </row>
    <row r="51" spans="1:32" ht="38.25">
      <c r="A51" s="36">
        <v>32</v>
      </c>
      <c r="B51" s="36"/>
      <c r="C51" s="36" t="s">
        <v>79</v>
      </c>
      <c r="D51" s="10" t="s">
        <v>216</v>
      </c>
      <c r="E51" s="10">
        <v>7250000</v>
      </c>
      <c r="F51" s="36">
        <v>32</v>
      </c>
      <c r="G51" s="36"/>
      <c r="H51" s="46" t="s">
        <v>109</v>
      </c>
      <c r="I51" s="36" t="s">
        <v>240</v>
      </c>
      <c r="J51" s="36">
        <v>876</v>
      </c>
      <c r="K51" s="36" t="s">
        <v>155</v>
      </c>
      <c r="L51" s="36">
        <v>1</v>
      </c>
      <c r="M51" s="10">
        <v>34406000038</v>
      </c>
      <c r="N51" s="10" t="s">
        <v>156</v>
      </c>
      <c r="O51" s="36" t="s">
        <v>79</v>
      </c>
      <c r="P51" s="36" t="s">
        <v>235</v>
      </c>
      <c r="Q51" s="36" t="s">
        <v>180</v>
      </c>
      <c r="R51" s="12">
        <v>42005</v>
      </c>
      <c r="S51" s="12">
        <v>42005</v>
      </c>
      <c r="T51" s="12">
        <v>42339</v>
      </c>
      <c r="U51" s="122">
        <v>50000</v>
      </c>
      <c r="V51" s="78" t="s">
        <v>45</v>
      </c>
      <c r="W51" s="122">
        <f>+U51</f>
        <v>50000</v>
      </c>
      <c r="X51" s="122"/>
      <c r="Y51" s="36" t="s">
        <v>313</v>
      </c>
      <c r="Z51" s="36" t="s">
        <v>287</v>
      </c>
      <c r="AA51" s="61"/>
      <c r="AB51" s="36"/>
      <c r="AC51" s="10" t="s">
        <v>260</v>
      </c>
      <c r="AD51" s="36"/>
      <c r="AE51" s="36"/>
      <c r="AF51" s="36"/>
    </row>
    <row r="52" spans="1:32" ht="38.25">
      <c r="A52" s="36">
        <v>33</v>
      </c>
      <c r="B52" s="36"/>
      <c r="C52" s="36" t="s">
        <v>79</v>
      </c>
      <c r="D52" s="10" t="s">
        <v>216</v>
      </c>
      <c r="E52" s="10">
        <v>7250000</v>
      </c>
      <c r="F52" s="36">
        <v>33</v>
      </c>
      <c r="G52" s="36"/>
      <c r="H52" s="46" t="s">
        <v>110</v>
      </c>
      <c r="I52" s="36" t="s">
        <v>240</v>
      </c>
      <c r="J52" s="36">
        <v>876</v>
      </c>
      <c r="K52" s="36" t="s">
        <v>155</v>
      </c>
      <c r="L52" s="36">
        <v>1</v>
      </c>
      <c r="M52" s="10">
        <v>34406000039</v>
      </c>
      <c r="N52" s="10" t="s">
        <v>156</v>
      </c>
      <c r="O52" s="36" t="s">
        <v>79</v>
      </c>
      <c r="P52" s="36" t="s">
        <v>235</v>
      </c>
      <c r="Q52" s="36" t="s">
        <v>180</v>
      </c>
      <c r="R52" s="12">
        <v>42005</v>
      </c>
      <c r="S52" s="12">
        <v>42005</v>
      </c>
      <c r="T52" s="12">
        <v>42339</v>
      </c>
      <c r="U52" s="122">
        <v>20000</v>
      </c>
      <c r="V52" s="78" t="s">
        <v>45</v>
      </c>
      <c r="W52" s="122">
        <f>+U52</f>
        <v>20000</v>
      </c>
      <c r="X52" s="122"/>
      <c r="Y52" s="36" t="s">
        <v>313</v>
      </c>
      <c r="Z52" s="36" t="s">
        <v>287</v>
      </c>
      <c r="AA52" s="61"/>
      <c r="AB52" s="36"/>
      <c r="AC52" s="10" t="s">
        <v>260</v>
      </c>
      <c r="AD52" s="36"/>
      <c r="AE52" s="36"/>
      <c r="AF52" s="36"/>
    </row>
    <row r="53" spans="1:32" ht="38.25">
      <c r="A53" s="36">
        <v>34</v>
      </c>
      <c r="B53" s="36"/>
      <c r="C53" s="36" t="s">
        <v>79</v>
      </c>
      <c r="D53" s="10" t="s">
        <v>200</v>
      </c>
      <c r="E53" s="10">
        <v>7220000</v>
      </c>
      <c r="F53" s="36">
        <v>34</v>
      </c>
      <c r="G53" s="36"/>
      <c r="H53" s="46" t="s">
        <v>111</v>
      </c>
      <c r="I53" s="36" t="s">
        <v>240</v>
      </c>
      <c r="J53" s="36">
        <v>876</v>
      </c>
      <c r="K53" s="36" t="s">
        <v>155</v>
      </c>
      <c r="L53" s="36">
        <v>1</v>
      </c>
      <c r="M53" s="10">
        <v>34406000040</v>
      </c>
      <c r="N53" s="10" t="s">
        <v>156</v>
      </c>
      <c r="O53" s="36" t="s">
        <v>79</v>
      </c>
      <c r="P53" s="36" t="s">
        <v>235</v>
      </c>
      <c r="Q53" s="36" t="s">
        <v>180</v>
      </c>
      <c r="R53" s="12">
        <v>42005</v>
      </c>
      <c r="S53" s="12">
        <v>42005</v>
      </c>
      <c r="T53" s="12">
        <v>42339</v>
      </c>
      <c r="U53" s="122">
        <v>65040.000000000007</v>
      </c>
      <c r="V53" s="78" t="s">
        <v>45</v>
      </c>
      <c r="W53" s="122">
        <v>65040.000000000007</v>
      </c>
      <c r="X53" s="122"/>
      <c r="Y53" s="36" t="s">
        <v>314</v>
      </c>
      <c r="Z53" s="36" t="s">
        <v>289</v>
      </c>
      <c r="AA53" s="61"/>
      <c r="AB53" s="36"/>
      <c r="AC53" s="10" t="s">
        <v>248</v>
      </c>
      <c r="AD53" s="36"/>
      <c r="AE53" s="36"/>
      <c r="AF53" s="36"/>
    </row>
    <row r="54" spans="1:32" ht="38.25">
      <c r="A54" s="36">
        <v>35</v>
      </c>
      <c r="B54" s="36"/>
      <c r="C54" s="36" t="s">
        <v>79</v>
      </c>
      <c r="D54" s="10" t="s">
        <v>200</v>
      </c>
      <c r="E54" s="10">
        <v>7220000</v>
      </c>
      <c r="F54" s="36">
        <v>35</v>
      </c>
      <c r="G54" s="36"/>
      <c r="H54" s="46" t="s">
        <v>112</v>
      </c>
      <c r="I54" s="36" t="s">
        <v>240</v>
      </c>
      <c r="J54" s="36">
        <v>876</v>
      </c>
      <c r="K54" s="36" t="s">
        <v>155</v>
      </c>
      <c r="L54" s="36">
        <v>1</v>
      </c>
      <c r="M54" s="10">
        <v>34406000041</v>
      </c>
      <c r="N54" s="10" t="s">
        <v>156</v>
      </c>
      <c r="O54" s="36" t="s">
        <v>79</v>
      </c>
      <c r="P54" s="36" t="s">
        <v>236</v>
      </c>
      <c r="Q54" s="36" t="s">
        <v>180</v>
      </c>
      <c r="R54" s="12">
        <v>42005</v>
      </c>
      <c r="S54" s="12">
        <v>42005</v>
      </c>
      <c r="T54" s="12">
        <v>42339</v>
      </c>
      <c r="U54" s="122">
        <v>10000</v>
      </c>
      <c r="V54" s="78" t="s">
        <v>45</v>
      </c>
      <c r="W54" s="122">
        <v>10000</v>
      </c>
      <c r="X54" s="122"/>
      <c r="Y54" s="36" t="s">
        <v>314</v>
      </c>
      <c r="Z54" s="36" t="s">
        <v>289</v>
      </c>
      <c r="AA54" s="122"/>
      <c r="AB54" s="36"/>
      <c r="AC54" s="10" t="s">
        <v>248</v>
      </c>
      <c r="AD54" s="36"/>
      <c r="AE54" s="36"/>
      <c r="AF54" s="36"/>
    </row>
    <row r="55" spans="1:32" ht="51">
      <c r="A55" s="36">
        <v>36</v>
      </c>
      <c r="B55" s="36"/>
      <c r="C55" s="36" t="s">
        <v>79</v>
      </c>
      <c r="D55" s="10" t="s">
        <v>217</v>
      </c>
      <c r="E55" s="10">
        <v>7250000</v>
      </c>
      <c r="F55" s="36">
        <v>36</v>
      </c>
      <c r="G55" s="36"/>
      <c r="H55" s="46" t="s">
        <v>113</v>
      </c>
      <c r="I55" s="36" t="s">
        <v>240</v>
      </c>
      <c r="J55" s="36">
        <v>876</v>
      </c>
      <c r="K55" s="36" t="s">
        <v>155</v>
      </c>
      <c r="L55" s="36">
        <v>1</v>
      </c>
      <c r="M55" s="10">
        <v>34406000042</v>
      </c>
      <c r="N55" s="10" t="s">
        <v>156</v>
      </c>
      <c r="O55" s="36" t="s">
        <v>79</v>
      </c>
      <c r="P55" s="36" t="s">
        <v>235</v>
      </c>
      <c r="Q55" s="36" t="s">
        <v>180</v>
      </c>
      <c r="R55" s="12">
        <v>42005</v>
      </c>
      <c r="S55" s="12">
        <v>42005</v>
      </c>
      <c r="T55" s="12">
        <v>42339</v>
      </c>
      <c r="U55" s="122">
        <v>30000</v>
      </c>
      <c r="V55" s="78" t="s">
        <v>45</v>
      </c>
      <c r="W55" s="122">
        <f>+U55</f>
        <v>30000</v>
      </c>
      <c r="X55" s="122"/>
      <c r="Y55" s="36" t="s">
        <v>305</v>
      </c>
      <c r="Z55" s="36" t="s">
        <v>286</v>
      </c>
      <c r="AA55" s="61"/>
      <c r="AB55" s="36"/>
      <c r="AC55" s="50" t="s">
        <v>261</v>
      </c>
      <c r="AD55" s="36"/>
      <c r="AE55" s="36"/>
      <c r="AF55" s="36"/>
    </row>
    <row r="56" spans="1:32" ht="51">
      <c r="A56" s="36">
        <v>37</v>
      </c>
      <c r="B56" s="36"/>
      <c r="C56" s="36" t="s">
        <v>79</v>
      </c>
      <c r="D56" s="10" t="s">
        <v>217</v>
      </c>
      <c r="E56" s="10">
        <v>7250000</v>
      </c>
      <c r="F56" s="36">
        <v>37</v>
      </c>
      <c r="G56" s="36"/>
      <c r="H56" s="46" t="s">
        <v>114</v>
      </c>
      <c r="I56" s="36" t="s">
        <v>240</v>
      </c>
      <c r="J56" s="36">
        <v>876</v>
      </c>
      <c r="K56" s="36" t="s">
        <v>155</v>
      </c>
      <c r="L56" s="36">
        <v>1</v>
      </c>
      <c r="M56" s="10">
        <v>34406000043</v>
      </c>
      <c r="N56" s="10" t="s">
        <v>156</v>
      </c>
      <c r="O56" s="36" t="s">
        <v>79</v>
      </c>
      <c r="P56" s="36" t="s">
        <v>235</v>
      </c>
      <c r="Q56" s="36" t="s">
        <v>180</v>
      </c>
      <c r="R56" s="12">
        <v>42005</v>
      </c>
      <c r="S56" s="12">
        <v>42005</v>
      </c>
      <c r="T56" s="12">
        <v>42339</v>
      </c>
      <c r="U56" s="122">
        <v>10000</v>
      </c>
      <c r="V56" s="78" t="s">
        <v>45</v>
      </c>
      <c r="W56" s="122">
        <f>+U56</f>
        <v>10000</v>
      </c>
      <c r="X56" s="122"/>
      <c r="Y56" s="36" t="s">
        <v>305</v>
      </c>
      <c r="Z56" s="36" t="s">
        <v>286</v>
      </c>
      <c r="AA56" s="61"/>
      <c r="AB56" s="36"/>
      <c r="AC56" s="50" t="s">
        <v>261</v>
      </c>
      <c r="AD56" s="36"/>
      <c r="AE56" s="36"/>
      <c r="AF56" s="36"/>
    </row>
    <row r="57" spans="1:32" ht="51">
      <c r="A57" s="36">
        <v>38</v>
      </c>
      <c r="B57" s="36"/>
      <c r="C57" s="36" t="s">
        <v>79</v>
      </c>
      <c r="D57" s="10" t="s">
        <v>217</v>
      </c>
      <c r="E57" s="10">
        <v>7250000</v>
      </c>
      <c r="F57" s="36">
        <v>38</v>
      </c>
      <c r="G57" s="36"/>
      <c r="H57" s="46" t="s">
        <v>115</v>
      </c>
      <c r="I57" s="36" t="s">
        <v>240</v>
      </c>
      <c r="J57" s="36">
        <v>876</v>
      </c>
      <c r="K57" s="36" t="s">
        <v>155</v>
      </c>
      <c r="L57" s="36">
        <v>1</v>
      </c>
      <c r="M57" s="10">
        <v>34406000044</v>
      </c>
      <c r="N57" s="10" t="s">
        <v>156</v>
      </c>
      <c r="O57" s="36" t="s">
        <v>79</v>
      </c>
      <c r="P57" s="36" t="s">
        <v>235</v>
      </c>
      <c r="Q57" s="36" t="s">
        <v>180</v>
      </c>
      <c r="R57" s="12">
        <v>42005</v>
      </c>
      <c r="S57" s="12">
        <v>42064</v>
      </c>
      <c r="T57" s="12">
        <v>42339</v>
      </c>
      <c r="U57" s="122">
        <v>12000</v>
      </c>
      <c r="V57" s="78" t="s">
        <v>45</v>
      </c>
      <c r="W57" s="122">
        <v>12000</v>
      </c>
      <c r="X57" s="122"/>
      <c r="Y57" s="36" t="s">
        <v>305</v>
      </c>
      <c r="Z57" s="36" t="s">
        <v>286</v>
      </c>
      <c r="AA57" s="61"/>
      <c r="AB57" s="36"/>
      <c r="AC57" s="54" t="s">
        <v>261</v>
      </c>
      <c r="AD57" s="36"/>
      <c r="AE57" s="36"/>
      <c r="AF57" s="36"/>
    </row>
    <row r="58" spans="1:32" ht="38.25">
      <c r="A58" s="36">
        <v>39</v>
      </c>
      <c r="B58" s="36"/>
      <c r="C58" s="36" t="s">
        <v>79</v>
      </c>
      <c r="D58" s="10" t="s">
        <v>201</v>
      </c>
      <c r="E58" s="44">
        <v>7422014</v>
      </c>
      <c r="F58" s="36">
        <v>39</v>
      </c>
      <c r="G58" s="36"/>
      <c r="H58" s="46" t="s">
        <v>116</v>
      </c>
      <c r="I58" s="36" t="s">
        <v>240</v>
      </c>
      <c r="J58" s="36">
        <v>876</v>
      </c>
      <c r="K58" s="36" t="s">
        <v>155</v>
      </c>
      <c r="L58" s="36">
        <v>1</v>
      </c>
      <c r="M58" s="10">
        <v>34406000045</v>
      </c>
      <c r="N58" s="10" t="s">
        <v>156</v>
      </c>
      <c r="O58" s="36" t="s">
        <v>79</v>
      </c>
      <c r="P58" s="36" t="s">
        <v>235</v>
      </c>
      <c r="Q58" s="36" t="s">
        <v>180</v>
      </c>
      <c r="R58" s="12">
        <v>42005</v>
      </c>
      <c r="S58" s="12">
        <v>42005</v>
      </c>
      <c r="T58" s="12">
        <v>42339</v>
      </c>
      <c r="U58" s="122">
        <v>75000</v>
      </c>
      <c r="V58" s="78" t="s">
        <v>45</v>
      </c>
      <c r="W58" s="122">
        <f>+U58</f>
        <v>75000</v>
      </c>
      <c r="X58" s="122"/>
      <c r="Y58" s="36" t="s">
        <v>314</v>
      </c>
      <c r="Z58" s="36" t="s">
        <v>302</v>
      </c>
      <c r="AA58" s="61"/>
      <c r="AB58" s="36"/>
      <c r="AC58" s="50" t="s">
        <v>262</v>
      </c>
      <c r="AD58" s="36"/>
      <c r="AE58" s="36"/>
      <c r="AF58" s="36"/>
    </row>
    <row r="59" spans="1:32" ht="38.25">
      <c r="A59" s="36">
        <v>40</v>
      </c>
      <c r="B59" s="36"/>
      <c r="C59" s="36" t="s">
        <v>79</v>
      </c>
      <c r="D59" s="10" t="s">
        <v>199</v>
      </c>
      <c r="E59" s="10">
        <v>7010020</v>
      </c>
      <c r="F59" s="36">
        <v>40</v>
      </c>
      <c r="G59" s="36"/>
      <c r="H59" s="46" t="s">
        <v>365</v>
      </c>
      <c r="I59" s="36" t="s">
        <v>240</v>
      </c>
      <c r="J59" s="36">
        <v>876</v>
      </c>
      <c r="K59" s="36" t="s">
        <v>155</v>
      </c>
      <c r="L59" s="36">
        <v>1</v>
      </c>
      <c r="M59" s="10">
        <v>34406000046</v>
      </c>
      <c r="N59" s="10" t="s">
        <v>156</v>
      </c>
      <c r="O59" s="36" t="s">
        <v>79</v>
      </c>
      <c r="P59" s="36" t="s">
        <v>236</v>
      </c>
      <c r="Q59" s="36" t="s">
        <v>180</v>
      </c>
      <c r="R59" s="12">
        <v>42005</v>
      </c>
      <c r="S59" s="12">
        <v>42005</v>
      </c>
      <c r="T59" s="12">
        <v>42338</v>
      </c>
      <c r="U59" s="122">
        <v>24136.199999999997</v>
      </c>
      <c r="V59" s="78" t="s">
        <v>45</v>
      </c>
      <c r="W59" s="122">
        <v>24136.199999999997</v>
      </c>
      <c r="X59" s="122"/>
      <c r="Y59" s="36" t="s">
        <v>307</v>
      </c>
      <c r="Z59" s="36" t="s">
        <v>297</v>
      </c>
      <c r="AA59" s="61"/>
      <c r="AB59" s="36"/>
      <c r="AC59" s="50" t="s">
        <v>245</v>
      </c>
      <c r="AD59" s="36"/>
      <c r="AE59" s="36"/>
      <c r="AF59" s="36"/>
    </row>
    <row r="60" spans="1:32" ht="38.25">
      <c r="A60" s="36">
        <v>41</v>
      </c>
      <c r="B60" s="36"/>
      <c r="C60" s="36" t="s">
        <v>79</v>
      </c>
      <c r="D60" s="10" t="s">
        <v>199</v>
      </c>
      <c r="E60" s="10">
        <v>7010020</v>
      </c>
      <c r="F60" s="36">
        <v>41</v>
      </c>
      <c r="G60" s="36"/>
      <c r="H60" s="46" t="s">
        <v>367</v>
      </c>
      <c r="I60" s="36" t="s">
        <v>240</v>
      </c>
      <c r="J60" s="36">
        <v>876</v>
      </c>
      <c r="K60" s="36" t="s">
        <v>155</v>
      </c>
      <c r="L60" s="36">
        <v>1</v>
      </c>
      <c r="M60" s="10">
        <v>34406000047</v>
      </c>
      <c r="N60" s="10" t="s">
        <v>156</v>
      </c>
      <c r="O60" s="36" t="s">
        <v>79</v>
      </c>
      <c r="P60" s="36" t="s">
        <v>236</v>
      </c>
      <c r="Q60" s="36" t="s">
        <v>180</v>
      </c>
      <c r="R60" s="12">
        <v>42005</v>
      </c>
      <c r="S60" s="12">
        <v>42005</v>
      </c>
      <c r="T60" s="12">
        <v>42338</v>
      </c>
      <c r="U60" s="122">
        <v>16181.88</v>
      </c>
      <c r="V60" s="78" t="s">
        <v>45</v>
      </c>
      <c r="W60" s="122">
        <v>16181.88</v>
      </c>
      <c r="X60" s="122"/>
      <c r="Y60" s="36" t="s">
        <v>307</v>
      </c>
      <c r="Z60" s="36" t="s">
        <v>297</v>
      </c>
      <c r="AA60" s="61"/>
      <c r="AB60" s="36"/>
      <c r="AC60" s="50" t="s">
        <v>245</v>
      </c>
      <c r="AD60" s="36"/>
      <c r="AE60" s="36"/>
      <c r="AF60" s="36"/>
    </row>
    <row r="61" spans="1:32" ht="38.25">
      <c r="A61" s="36">
        <v>42</v>
      </c>
      <c r="B61" s="36"/>
      <c r="C61" s="36" t="s">
        <v>79</v>
      </c>
      <c r="D61" s="10" t="s">
        <v>218</v>
      </c>
      <c r="E61" s="10">
        <v>7010020</v>
      </c>
      <c r="F61" s="36">
        <v>42</v>
      </c>
      <c r="G61" s="36"/>
      <c r="H61" s="46" t="s">
        <v>368</v>
      </c>
      <c r="I61" s="36" t="s">
        <v>240</v>
      </c>
      <c r="J61" s="36">
        <v>876</v>
      </c>
      <c r="K61" s="36" t="s">
        <v>155</v>
      </c>
      <c r="L61" s="36">
        <v>1</v>
      </c>
      <c r="M61" s="10">
        <v>34406000048</v>
      </c>
      <c r="N61" s="10" t="s">
        <v>156</v>
      </c>
      <c r="O61" s="36" t="s">
        <v>79</v>
      </c>
      <c r="P61" s="36" t="s">
        <v>236</v>
      </c>
      <c r="Q61" s="36" t="s">
        <v>180</v>
      </c>
      <c r="R61" s="12">
        <v>42005</v>
      </c>
      <c r="S61" s="127">
        <v>42005</v>
      </c>
      <c r="T61" s="12">
        <v>42338</v>
      </c>
      <c r="U61" s="122">
        <v>1915683.11</v>
      </c>
      <c r="V61" s="78" t="s">
        <v>45</v>
      </c>
      <c r="W61" s="122">
        <f>2089836.12/12*11</f>
        <v>1915683.11</v>
      </c>
      <c r="X61" s="122"/>
      <c r="Y61" s="36" t="s">
        <v>307</v>
      </c>
      <c r="Z61" s="36" t="s">
        <v>297</v>
      </c>
      <c r="AA61" s="61"/>
      <c r="AB61" s="36"/>
      <c r="AC61" s="50" t="s">
        <v>245</v>
      </c>
      <c r="AD61" s="36"/>
      <c r="AE61" s="36"/>
      <c r="AF61" s="36"/>
    </row>
    <row r="62" spans="1:32" ht="38.25">
      <c r="A62" s="36">
        <v>43</v>
      </c>
      <c r="B62" s="36"/>
      <c r="C62" s="36" t="s">
        <v>79</v>
      </c>
      <c r="D62" s="10" t="s">
        <v>199</v>
      </c>
      <c r="E62" s="10">
        <v>7010020</v>
      </c>
      <c r="F62" s="36">
        <v>43</v>
      </c>
      <c r="G62" s="36"/>
      <c r="H62" s="46" t="s">
        <v>117</v>
      </c>
      <c r="I62" s="36" t="s">
        <v>240</v>
      </c>
      <c r="J62" s="36">
        <v>876</v>
      </c>
      <c r="K62" s="36" t="s">
        <v>155</v>
      </c>
      <c r="L62" s="36">
        <v>1</v>
      </c>
      <c r="M62" s="10">
        <v>34406000049</v>
      </c>
      <c r="N62" s="10" t="s">
        <v>156</v>
      </c>
      <c r="O62" s="36" t="s">
        <v>79</v>
      </c>
      <c r="P62" s="36" t="s">
        <v>236</v>
      </c>
      <c r="Q62" s="36" t="s">
        <v>180</v>
      </c>
      <c r="R62" s="12">
        <v>42005</v>
      </c>
      <c r="S62" s="12">
        <v>42005</v>
      </c>
      <c r="T62" s="12">
        <v>42339</v>
      </c>
      <c r="U62" s="122">
        <v>21670</v>
      </c>
      <c r="V62" s="78" t="s">
        <v>45</v>
      </c>
      <c r="W62" s="122">
        <v>21670</v>
      </c>
      <c r="X62" s="122"/>
      <c r="Y62" s="36" t="s">
        <v>307</v>
      </c>
      <c r="Z62" s="36" t="s">
        <v>298</v>
      </c>
      <c r="AA62" s="122"/>
      <c r="AB62" s="36"/>
      <c r="AC62" s="50" t="s">
        <v>263</v>
      </c>
      <c r="AD62" s="36"/>
      <c r="AE62" s="36"/>
      <c r="AF62" s="36"/>
    </row>
    <row r="63" spans="1:32" ht="38.25">
      <c r="A63" s="36">
        <v>44</v>
      </c>
      <c r="B63" s="36"/>
      <c r="C63" s="36" t="s">
        <v>79</v>
      </c>
      <c r="D63" s="10" t="s">
        <v>219</v>
      </c>
      <c r="E63" s="10">
        <v>9010000</v>
      </c>
      <c r="F63" s="36">
        <v>44</v>
      </c>
      <c r="G63" s="36"/>
      <c r="H63" s="46" t="s">
        <v>118</v>
      </c>
      <c r="I63" s="36" t="s">
        <v>240</v>
      </c>
      <c r="J63" s="36">
        <v>876</v>
      </c>
      <c r="K63" s="36" t="s">
        <v>155</v>
      </c>
      <c r="L63" s="36">
        <v>1</v>
      </c>
      <c r="M63" s="10">
        <v>34406000050</v>
      </c>
      <c r="N63" s="10" t="s">
        <v>156</v>
      </c>
      <c r="O63" s="36" t="s">
        <v>79</v>
      </c>
      <c r="P63" s="36" t="s">
        <v>235</v>
      </c>
      <c r="Q63" s="36" t="s">
        <v>180</v>
      </c>
      <c r="R63" s="12">
        <v>42005</v>
      </c>
      <c r="S63" s="12">
        <v>42005</v>
      </c>
      <c r="T63" s="12">
        <v>42339</v>
      </c>
      <c r="U63" s="122">
        <v>30020</v>
      </c>
      <c r="V63" s="78" t="s">
        <v>45</v>
      </c>
      <c r="W63" s="122">
        <f>+U63</f>
        <v>30020</v>
      </c>
      <c r="X63" s="122"/>
      <c r="Y63" s="36" t="s">
        <v>307</v>
      </c>
      <c r="Z63" s="36" t="s">
        <v>302</v>
      </c>
      <c r="AA63" s="61"/>
      <c r="AB63" s="36"/>
      <c r="AC63" s="50" t="s">
        <v>262</v>
      </c>
      <c r="AD63" s="36"/>
      <c r="AE63" s="36"/>
      <c r="AF63" s="36"/>
    </row>
    <row r="64" spans="1:32" ht="38.25">
      <c r="A64" s="36">
        <v>47</v>
      </c>
      <c r="B64" s="36"/>
      <c r="C64" s="36" t="s">
        <v>79</v>
      </c>
      <c r="D64" s="10" t="s">
        <v>193</v>
      </c>
      <c r="E64" s="10">
        <v>5050000</v>
      </c>
      <c r="F64" s="36">
        <v>47</v>
      </c>
      <c r="G64" s="36"/>
      <c r="H64" s="46" t="s">
        <v>121</v>
      </c>
      <c r="I64" s="36" t="s">
        <v>240</v>
      </c>
      <c r="J64" s="36">
        <v>876</v>
      </c>
      <c r="K64" s="36" t="s">
        <v>155</v>
      </c>
      <c r="L64" s="36">
        <v>1</v>
      </c>
      <c r="M64" s="10">
        <v>34406000053</v>
      </c>
      <c r="N64" s="10" t="s">
        <v>156</v>
      </c>
      <c r="O64" s="36" t="s">
        <v>79</v>
      </c>
      <c r="P64" s="36" t="s">
        <v>236</v>
      </c>
      <c r="Q64" s="36" t="s">
        <v>180</v>
      </c>
      <c r="R64" s="12">
        <v>42005</v>
      </c>
      <c r="S64" s="12">
        <v>42005</v>
      </c>
      <c r="T64" s="12">
        <v>42339</v>
      </c>
      <c r="U64" s="137">
        <f>(1507.60578-208.60578)*1000</f>
        <v>1299000</v>
      </c>
      <c r="V64" s="78" t="s">
        <v>45</v>
      </c>
      <c r="W64" s="137">
        <f>(1507.60578-208.60578)*1000</f>
        <v>1299000</v>
      </c>
      <c r="X64" s="122"/>
      <c r="Y64" s="36" t="s">
        <v>304</v>
      </c>
      <c r="Z64" s="36" t="s">
        <v>271</v>
      </c>
      <c r="AA64" s="61"/>
      <c r="AB64" s="36"/>
      <c r="AC64" s="49" t="s">
        <v>183</v>
      </c>
      <c r="AD64" s="36"/>
      <c r="AE64" s="36"/>
      <c r="AF64" s="36"/>
    </row>
    <row r="65" spans="1:32" ht="38.25">
      <c r="A65" s="36">
        <v>48</v>
      </c>
      <c r="B65" s="36"/>
      <c r="C65" s="36" t="s">
        <v>79</v>
      </c>
      <c r="D65" s="10" t="s">
        <v>225</v>
      </c>
      <c r="E65" s="10">
        <v>8519000</v>
      </c>
      <c r="F65" s="36">
        <v>48</v>
      </c>
      <c r="G65" s="36"/>
      <c r="H65" s="46" t="s">
        <v>134</v>
      </c>
      <c r="I65" s="36" t="s">
        <v>240</v>
      </c>
      <c r="J65" s="36">
        <v>876</v>
      </c>
      <c r="K65" s="36" t="s">
        <v>155</v>
      </c>
      <c r="L65" s="36">
        <v>1</v>
      </c>
      <c r="M65" s="10">
        <v>34406000069</v>
      </c>
      <c r="N65" s="10" t="s">
        <v>156</v>
      </c>
      <c r="O65" s="36" t="s">
        <v>79</v>
      </c>
      <c r="P65" s="36" t="s">
        <v>236</v>
      </c>
      <c r="Q65" s="36" t="s">
        <v>180</v>
      </c>
      <c r="R65" s="12">
        <v>42005</v>
      </c>
      <c r="S65" s="12">
        <v>42005</v>
      </c>
      <c r="T65" s="12">
        <v>42339</v>
      </c>
      <c r="U65" s="122">
        <v>341000</v>
      </c>
      <c r="V65" s="78" t="s">
        <v>45</v>
      </c>
      <c r="W65" s="122">
        <v>341000</v>
      </c>
      <c r="X65" s="122"/>
      <c r="Y65" s="36" t="s">
        <v>309</v>
      </c>
      <c r="Z65" s="36" t="s">
        <v>295</v>
      </c>
      <c r="AA65" s="61"/>
      <c r="AB65" s="36"/>
      <c r="AC65" s="55" t="s">
        <v>191</v>
      </c>
      <c r="AD65" s="36"/>
      <c r="AE65" s="36"/>
      <c r="AF65" s="36"/>
    </row>
    <row r="66" spans="1:32" ht="38.25">
      <c r="A66" s="36">
        <v>49</v>
      </c>
      <c r="B66" s="36"/>
      <c r="C66" s="36" t="s">
        <v>79</v>
      </c>
      <c r="D66" s="10" t="s">
        <v>226</v>
      </c>
      <c r="E66" s="10">
        <v>9311000</v>
      </c>
      <c r="F66" s="36">
        <v>49</v>
      </c>
      <c r="G66" s="36"/>
      <c r="H66" s="46" t="s">
        <v>135</v>
      </c>
      <c r="I66" s="36" t="s">
        <v>240</v>
      </c>
      <c r="J66" s="36">
        <v>876</v>
      </c>
      <c r="K66" s="36" t="s">
        <v>155</v>
      </c>
      <c r="L66" s="36">
        <v>1</v>
      </c>
      <c r="M66" s="10">
        <v>34406000070</v>
      </c>
      <c r="N66" s="10" t="s">
        <v>156</v>
      </c>
      <c r="O66" s="36" t="s">
        <v>79</v>
      </c>
      <c r="P66" s="36" t="s">
        <v>235</v>
      </c>
      <c r="Q66" s="36" t="s">
        <v>180</v>
      </c>
      <c r="R66" s="12">
        <v>42005</v>
      </c>
      <c r="S66" s="12">
        <v>42005</v>
      </c>
      <c r="T66" s="12">
        <v>42339</v>
      </c>
      <c r="U66" s="122">
        <v>10000</v>
      </c>
      <c r="V66" s="78" t="s">
        <v>45</v>
      </c>
      <c r="W66" s="122">
        <f>+U66</f>
        <v>10000</v>
      </c>
      <c r="X66" s="122"/>
      <c r="Y66" s="36" t="s">
        <v>309</v>
      </c>
      <c r="Z66" s="36" t="s">
        <v>295</v>
      </c>
      <c r="AA66" s="61"/>
      <c r="AB66" s="36"/>
      <c r="AC66" s="55" t="s">
        <v>191</v>
      </c>
      <c r="AD66" s="36"/>
      <c r="AE66" s="36"/>
      <c r="AF66" s="36"/>
    </row>
    <row r="67" spans="1:32" ht="76.5">
      <c r="A67" s="36">
        <v>50</v>
      </c>
      <c r="B67" s="36"/>
      <c r="C67" s="36" t="s">
        <v>79</v>
      </c>
      <c r="D67" s="10" t="s">
        <v>227</v>
      </c>
      <c r="E67" s="10">
        <v>2423961</v>
      </c>
      <c r="F67" s="36">
        <v>50</v>
      </c>
      <c r="G67" s="36"/>
      <c r="H67" s="46" t="s">
        <v>136</v>
      </c>
      <c r="I67" s="36" t="s">
        <v>241</v>
      </c>
      <c r="J67" s="36">
        <v>876</v>
      </c>
      <c r="K67" s="36" t="s">
        <v>155</v>
      </c>
      <c r="L67" s="36">
        <v>1</v>
      </c>
      <c r="M67" s="10">
        <v>34406000071</v>
      </c>
      <c r="N67" s="10" t="s">
        <v>156</v>
      </c>
      <c r="O67" s="36" t="s">
        <v>79</v>
      </c>
      <c r="P67" s="36" t="s">
        <v>235</v>
      </c>
      <c r="Q67" s="36" t="s">
        <v>180</v>
      </c>
      <c r="R67" s="12">
        <v>42005</v>
      </c>
      <c r="S67" s="12">
        <v>42005</v>
      </c>
      <c r="T67" s="12">
        <v>42339</v>
      </c>
      <c r="U67" s="122">
        <v>36650</v>
      </c>
      <c r="V67" s="78" t="s">
        <v>45</v>
      </c>
      <c r="W67" s="122">
        <v>36650</v>
      </c>
      <c r="X67" s="122"/>
      <c r="Y67" s="36" t="s">
        <v>316</v>
      </c>
      <c r="Z67" s="36" t="s">
        <v>273</v>
      </c>
      <c r="AA67" s="61"/>
      <c r="AB67" s="36"/>
      <c r="AC67" s="53" t="s">
        <v>252</v>
      </c>
      <c r="AD67" s="36"/>
      <c r="AE67" s="36"/>
      <c r="AF67" s="36"/>
    </row>
    <row r="68" spans="1:32" ht="59.25" customHeight="1">
      <c r="A68" s="36">
        <v>51</v>
      </c>
      <c r="B68" s="36"/>
      <c r="C68" s="36" t="s">
        <v>79</v>
      </c>
      <c r="D68" s="10" t="s">
        <v>222</v>
      </c>
      <c r="E68" s="10">
        <v>2200000</v>
      </c>
      <c r="F68" s="36">
        <v>51</v>
      </c>
      <c r="G68" s="36"/>
      <c r="H68" s="46" t="s">
        <v>137</v>
      </c>
      <c r="I68" s="36" t="s">
        <v>240</v>
      </c>
      <c r="J68" s="36">
        <v>876</v>
      </c>
      <c r="K68" s="36" t="s">
        <v>155</v>
      </c>
      <c r="L68" s="36">
        <v>1</v>
      </c>
      <c r="M68" s="10">
        <v>34406000072</v>
      </c>
      <c r="N68" s="10" t="s">
        <v>156</v>
      </c>
      <c r="O68" s="36" t="s">
        <v>79</v>
      </c>
      <c r="P68" s="36" t="s">
        <v>235</v>
      </c>
      <c r="Q68" s="36" t="s">
        <v>180</v>
      </c>
      <c r="R68" s="12">
        <v>42005</v>
      </c>
      <c r="S68" s="12">
        <v>42005</v>
      </c>
      <c r="T68" s="12">
        <v>42339</v>
      </c>
      <c r="U68" s="122">
        <f>26000-2300</f>
        <v>23700</v>
      </c>
      <c r="V68" s="78" t="s">
        <v>45</v>
      </c>
      <c r="W68" s="122">
        <f>+U68</f>
        <v>23700</v>
      </c>
      <c r="X68" s="122"/>
      <c r="Y68" s="36" t="s">
        <v>304</v>
      </c>
      <c r="Z68" s="36" t="s">
        <v>275</v>
      </c>
      <c r="AA68" s="61"/>
      <c r="AB68" s="36"/>
      <c r="AC68" s="53" t="s">
        <v>184</v>
      </c>
      <c r="AD68" s="36"/>
      <c r="AE68" s="36"/>
      <c r="AF68" s="36"/>
    </row>
    <row r="69" spans="1:32" ht="57" customHeight="1">
      <c r="A69" s="36">
        <v>52</v>
      </c>
      <c r="B69" s="36"/>
      <c r="C69" s="36" t="s">
        <v>79</v>
      </c>
      <c r="D69" s="10" t="s">
        <v>222</v>
      </c>
      <c r="E69" s="10">
        <v>2200000</v>
      </c>
      <c r="F69" s="36">
        <v>52</v>
      </c>
      <c r="G69" s="36"/>
      <c r="H69" s="46" t="s">
        <v>138</v>
      </c>
      <c r="I69" s="36" t="s">
        <v>240</v>
      </c>
      <c r="J69" s="36">
        <v>876</v>
      </c>
      <c r="K69" s="36" t="s">
        <v>155</v>
      </c>
      <c r="L69" s="36">
        <v>1</v>
      </c>
      <c r="M69" s="10">
        <v>34406000073</v>
      </c>
      <c r="N69" s="10" t="s">
        <v>156</v>
      </c>
      <c r="O69" s="36" t="s">
        <v>79</v>
      </c>
      <c r="P69" s="36" t="s">
        <v>235</v>
      </c>
      <c r="Q69" s="36" t="s">
        <v>180</v>
      </c>
      <c r="R69" s="12">
        <v>42005</v>
      </c>
      <c r="S69" s="12">
        <v>42005</v>
      </c>
      <c r="T69" s="12">
        <v>42339</v>
      </c>
      <c r="U69" s="122">
        <v>18000</v>
      </c>
      <c r="V69" s="78" t="s">
        <v>45</v>
      </c>
      <c r="W69" s="122">
        <f>+U69</f>
        <v>18000</v>
      </c>
      <c r="X69" s="122"/>
      <c r="Y69" s="36" t="s">
        <v>304</v>
      </c>
      <c r="Z69" s="36" t="s">
        <v>275</v>
      </c>
      <c r="AA69" s="61"/>
      <c r="AB69" s="36"/>
      <c r="AC69" s="53" t="s">
        <v>184</v>
      </c>
      <c r="AD69" s="36"/>
      <c r="AE69" s="36"/>
      <c r="AF69" s="36"/>
    </row>
    <row r="70" spans="1:32" ht="76.5">
      <c r="A70" s="36">
        <v>53</v>
      </c>
      <c r="B70" s="36"/>
      <c r="C70" s="36" t="s">
        <v>79</v>
      </c>
      <c r="D70" s="10" t="s">
        <v>228</v>
      </c>
      <c r="E70" s="10">
        <v>2320140</v>
      </c>
      <c r="F70" s="36">
        <v>53</v>
      </c>
      <c r="G70" s="36"/>
      <c r="H70" s="46" t="s">
        <v>140</v>
      </c>
      <c r="I70" s="36" t="s">
        <v>241</v>
      </c>
      <c r="J70" s="36">
        <v>876</v>
      </c>
      <c r="K70" s="36" t="s">
        <v>155</v>
      </c>
      <c r="L70" s="36">
        <v>1</v>
      </c>
      <c r="M70" s="10">
        <v>34406000076</v>
      </c>
      <c r="N70" s="10" t="s">
        <v>156</v>
      </c>
      <c r="O70" s="36" t="s">
        <v>79</v>
      </c>
      <c r="P70" s="36" t="s">
        <v>235</v>
      </c>
      <c r="Q70" s="36" t="s">
        <v>180</v>
      </c>
      <c r="R70" s="12">
        <v>42005</v>
      </c>
      <c r="S70" s="12">
        <v>42005</v>
      </c>
      <c r="T70" s="12">
        <v>42339</v>
      </c>
      <c r="U70" s="133">
        <v>21120</v>
      </c>
      <c r="V70" s="78" t="s">
        <v>45</v>
      </c>
      <c r="W70" s="133">
        <f>+U70</f>
        <v>21120</v>
      </c>
      <c r="X70" s="122"/>
      <c r="Y70" s="36" t="s">
        <v>317</v>
      </c>
      <c r="Z70" s="36" t="s">
        <v>270</v>
      </c>
      <c r="AA70" s="61"/>
      <c r="AB70" s="36"/>
      <c r="AC70" s="50" t="s">
        <v>267</v>
      </c>
      <c r="AD70" s="36"/>
      <c r="AE70" s="36"/>
      <c r="AF70" s="36"/>
    </row>
    <row r="71" spans="1:32" ht="76.5">
      <c r="A71" s="36">
        <v>54</v>
      </c>
      <c r="B71" s="36"/>
      <c r="C71" s="36" t="s">
        <v>79</v>
      </c>
      <c r="D71" s="10" t="s">
        <v>209</v>
      </c>
      <c r="E71" s="10">
        <v>2890000</v>
      </c>
      <c r="F71" s="36">
        <v>54</v>
      </c>
      <c r="G71" s="36"/>
      <c r="H71" s="46" t="s">
        <v>141</v>
      </c>
      <c r="I71" s="36" t="s">
        <v>241</v>
      </c>
      <c r="J71" s="36">
        <v>876</v>
      </c>
      <c r="K71" s="36" t="s">
        <v>155</v>
      </c>
      <c r="L71" s="36">
        <v>1</v>
      </c>
      <c r="M71" s="10">
        <v>34406000077</v>
      </c>
      <c r="N71" s="10" t="s">
        <v>156</v>
      </c>
      <c r="O71" s="36" t="s">
        <v>79</v>
      </c>
      <c r="P71" s="36" t="s">
        <v>235</v>
      </c>
      <c r="Q71" s="36" t="s">
        <v>180</v>
      </c>
      <c r="R71" s="12">
        <v>42005</v>
      </c>
      <c r="S71" s="12">
        <v>42005</v>
      </c>
      <c r="T71" s="12">
        <v>42339</v>
      </c>
      <c r="U71" s="122">
        <f>180000+201758.45</f>
        <v>381758.45</v>
      </c>
      <c r="V71" s="78" t="s">
        <v>45</v>
      </c>
      <c r="W71" s="122">
        <f>+U71</f>
        <v>381758.45</v>
      </c>
      <c r="X71" s="122"/>
      <c r="Y71" s="36" t="s">
        <v>317</v>
      </c>
      <c r="Z71" s="36" t="s">
        <v>270</v>
      </c>
      <c r="AA71" s="61"/>
      <c r="AB71" s="36"/>
      <c r="AC71" s="10" t="s">
        <v>267</v>
      </c>
      <c r="AD71" s="36"/>
      <c r="AE71" s="36"/>
      <c r="AF71" s="36"/>
    </row>
    <row r="72" spans="1:32" ht="76.5">
      <c r="A72" s="36">
        <v>55</v>
      </c>
      <c r="B72" s="36"/>
      <c r="C72" s="36" t="s">
        <v>79</v>
      </c>
      <c r="D72" s="10" t="s">
        <v>209</v>
      </c>
      <c r="E72" s="10">
        <v>2930019</v>
      </c>
      <c r="F72" s="36">
        <v>55</v>
      </c>
      <c r="G72" s="36"/>
      <c r="H72" s="46" t="s">
        <v>142</v>
      </c>
      <c r="I72" s="36" t="s">
        <v>241</v>
      </c>
      <c r="J72" s="36">
        <v>876</v>
      </c>
      <c r="K72" s="36" t="s">
        <v>155</v>
      </c>
      <c r="L72" s="36">
        <v>1</v>
      </c>
      <c r="M72" s="10">
        <v>34406000078</v>
      </c>
      <c r="N72" s="10" t="s">
        <v>156</v>
      </c>
      <c r="O72" s="36" t="s">
        <v>79</v>
      </c>
      <c r="P72" s="36" t="s">
        <v>235</v>
      </c>
      <c r="Q72" s="36" t="s">
        <v>180</v>
      </c>
      <c r="R72" s="12">
        <v>42005</v>
      </c>
      <c r="S72" s="12">
        <v>42005</v>
      </c>
      <c r="T72" s="12">
        <v>42339</v>
      </c>
      <c r="U72" s="122">
        <v>268716.5500000001</v>
      </c>
      <c r="V72" s="78" t="s">
        <v>45</v>
      </c>
      <c r="W72" s="122">
        <v>268716.5500000001</v>
      </c>
      <c r="X72" s="122"/>
      <c r="Y72" s="36" t="s">
        <v>317</v>
      </c>
      <c r="Z72" s="36" t="s">
        <v>270</v>
      </c>
      <c r="AA72" s="61"/>
      <c r="AB72" s="36"/>
      <c r="AC72" s="10" t="s">
        <v>267</v>
      </c>
      <c r="AD72" s="36"/>
      <c r="AE72" s="36"/>
      <c r="AF72" s="36"/>
    </row>
    <row r="73" spans="1:32" ht="76.5">
      <c r="A73" s="36">
        <v>56</v>
      </c>
      <c r="B73" s="36"/>
      <c r="C73" s="36" t="s">
        <v>79</v>
      </c>
      <c r="D73" s="10" t="s">
        <v>192</v>
      </c>
      <c r="E73" s="10">
        <v>3400000</v>
      </c>
      <c r="F73" s="36">
        <v>56</v>
      </c>
      <c r="G73" s="36"/>
      <c r="H73" s="125" t="s">
        <v>122</v>
      </c>
      <c r="I73" s="36" t="s">
        <v>241</v>
      </c>
      <c r="J73" s="36">
        <v>876</v>
      </c>
      <c r="K73" s="36" t="s">
        <v>155</v>
      </c>
      <c r="L73" s="36">
        <v>1</v>
      </c>
      <c r="M73" s="10">
        <v>34406000054</v>
      </c>
      <c r="N73" s="10" t="s">
        <v>156</v>
      </c>
      <c r="O73" s="36" t="s">
        <v>79</v>
      </c>
      <c r="P73" s="36" t="s">
        <v>235</v>
      </c>
      <c r="Q73" s="36" t="s">
        <v>180</v>
      </c>
      <c r="R73" s="12">
        <v>42006</v>
      </c>
      <c r="S73" s="12">
        <v>42005</v>
      </c>
      <c r="T73" s="12">
        <v>42339</v>
      </c>
      <c r="U73" s="133">
        <v>51714.082390180592</v>
      </c>
      <c r="V73" s="78" t="s">
        <v>45</v>
      </c>
      <c r="W73" s="133">
        <v>51714.082390180592</v>
      </c>
      <c r="X73" s="122"/>
      <c r="Y73" s="36" t="s">
        <v>304</v>
      </c>
      <c r="Z73" s="36" t="s">
        <v>275</v>
      </c>
      <c r="AA73" s="61"/>
      <c r="AB73" s="36"/>
      <c r="AC73" s="10" t="s">
        <v>184</v>
      </c>
      <c r="AD73" s="36"/>
      <c r="AE73" s="36"/>
      <c r="AF73" s="36"/>
    </row>
    <row r="74" spans="1:32" ht="76.5">
      <c r="A74" s="36">
        <v>57</v>
      </c>
      <c r="B74" s="36"/>
      <c r="C74" s="36" t="s">
        <v>79</v>
      </c>
      <c r="D74" s="10" t="s">
        <v>221</v>
      </c>
      <c r="E74" s="10">
        <v>2101030</v>
      </c>
      <c r="F74" s="36">
        <v>57</v>
      </c>
      <c r="G74" s="36"/>
      <c r="H74" s="46" t="s">
        <v>123</v>
      </c>
      <c r="I74" s="36" t="s">
        <v>241</v>
      </c>
      <c r="J74" s="36">
        <v>876</v>
      </c>
      <c r="K74" s="36" t="s">
        <v>155</v>
      </c>
      <c r="L74" s="36">
        <v>1</v>
      </c>
      <c r="M74" s="10">
        <v>34406000055</v>
      </c>
      <c r="N74" s="10" t="s">
        <v>156</v>
      </c>
      <c r="O74" s="36" t="s">
        <v>79</v>
      </c>
      <c r="P74" s="36" t="s">
        <v>235</v>
      </c>
      <c r="Q74" s="36" t="s">
        <v>180</v>
      </c>
      <c r="R74" s="12">
        <v>42006</v>
      </c>
      <c r="S74" s="12">
        <v>42005</v>
      </c>
      <c r="T74" s="12">
        <v>42339</v>
      </c>
      <c r="U74" s="122">
        <v>83898.31</v>
      </c>
      <c r="V74" s="78" t="s">
        <v>45</v>
      </c>
      <c r="W74" s="122">
        <f>+U74</f>
        <v>83898.31</v>
      </c>
      <c r="X74" s="122"/>
      <c r="Y74" s="36" t="s">
        <v>311</v>
      </c>
      <c r="Z74" s="36" t="s">
        <v>276</v>
      </c>
      <c r="AA74" s="61"/>
      <c r="AB74" s="36"/>
      <c r="AC74" s="49" t="s">
        <v>264</v>
      </c>
      <c r="AD74" s="36"/>
      <c r="AE74" s="36"/>
      <c r="AF74" s="36"/>
    </row>
    <row r="75" spans="1:32" ht="38.25">
      <c r="A75" s="36">
        <v>58</v>
      </c>
      <c r="B75" s="36"/>
      <c r="C75" s="36" t="s">
        <v>79</v>
      </c>
      <c r="D75" s="10" t="s">
        <v>199</v>
      </c>
      <c r="E75" s="10">
        <v>7010020</v>
      </c>
      <c r="F75" s="36">
        <v>58</v>
      </c>
      <c r="G75" s="36"/>
      <c r="H75" s="46" t="s">
        <v>124</v>
      </c>
      <c r="I75" s="36" t="s">
        <v>240</v>
      </c>
      <c r="J75" s="36">
        <v>876</v>
      </c>
      <c r="K75" s="36" t="s">
        <v>155</v>
      </c>
      <c r="L75" s="36">
        <v>1</v>
      </c>
      <c r="M75" s="10">
        <v>34406000056</v>
      </c>
      <c r="N75" s="10" t="s">
        <v>156</v>
      </c>
      <c r="O75" s="36" t="s">
        <v>79</v>
      </c>
      <c r="P75" s="36" t="s">
        <v>236</v>
      </c>
      <c r="Q75" s="36" t="s">
        <v>180</v>
      </c>
      <c r="R75" s="12">
        <v>42006</v>
      </c>
      <c r="S75" s="12">
        <v>42006</v>
      </c>
      <c r="T75" s="12">
        <v>42340</v>
      </c>
      <c r="U75" s="122">
        <f>276170+800</f>
        <v>276970</v>
      </c>
      <c r="V75" s="78" t="s">
        <v>45</v>
      </c>
      <c r="W75" s="122">
        <f>+U75</f>
        <v>276970</v>
      </c>
      <c r="X75" s="122"/>
      <c r="Y75" s="36" t="s">
        <v>307</v>
      </c>
      <c r="Z75" s="36" t="s">
        <v>298</v>
      </c>
      <c r="AA75" s="61"/>
      <c r="AB75" s="36"/>
      <c r="AC75" s="50" t="s">
        <v>263</v>
      </c>
      <c r="AD75" s="36"/>
      <c r="AE75" s="36"/>
      <c r="AF75" s="36"/>
    </row>
    <row r="76" spans="1:32" ht="76.5">
      <c r="A76" s="36">
        <v>59</v>
      </c>
      <c r="B76" s="36"/>
      <c r="C76" s="36" t="s">
        <v>79</v>
      </c>
      <c r="D76" s="10" t="s">
        <v>192</v>
      </c>
      <c r="E76" s="10">
        <v>3400000</v>
      </c>
      <c r="F76" s="36">
        <v>59</v>
      </c>
      <c r="G76" s="36"/>
      <c r="H76" s="125" t="s">
        <v>125</v>
      </c>
      <c r="I76" s="36" t="s">
        <v>241</v>
      </c>
      <c r="J76" s="36">
        <v>876</v>
      </c>
      <c r="K76" s="36" t="s">
        <v>155</v>
      </c>
      <c r="L76" s="36">
        <v>1</v>
      </c>
      <c r="M76" s="10">
        <v>34406000057</v>
      </c>
      <c r="N76" s="10" t="s">
        <v>156</v>
      </c>
      <c r="O76" s="36" t="s">
        <v>79</v>
      </c>
      <c r="P76" s="36" t="s">
        <v>235</v>
      </c>
      <c r="Q76" s="36" t="s">
        <v>180</v>
      </c>
      <c r="R76" s="12">
        <v>42007</v>
      </c>
      <c r="S76" s="12">
        <v>42005</v>
      </c>
      <c r="T76" s="12">
        <v>42339</v>
      </c>
      <c r="U76" s="133">
        <v>40674.330608248099</v>
      </c>
      <c r="V76" s="78" t="s">
        <v>45</v>
      </c>
      <c r="W76" s="133">
        <v>40674.330608248129</v>
      </c>
      <c r="X76" s="122"/>
      <c r="Y76" s="36" t="s">
        <v>304</v>
      </c>
      <c r="Z76" s="36" t="s">
        <v>275</v>
      </c>
      <c r="AA76" s="122"/>
      <c r="AB76" s="36"/>
      <c r="AC76" s="10" t="s">
        <v>184</v>
      </c>
      <c r="AD76" s="36"/>
      <c r="AE76" s="36"/>
      <c r="AF76" s="36"/>
    </row>
    <row r="77" spans="1:32" ht="76.5">
      <c r="A77" s="36">
        <v>60</v>
      </c>
      <c r="B77" s="36"/>
      <c r="C77" s="36" t="s">
        <v>79</v>
      </c>
      <c r="D77" s="10" t="s">
        <v>221</v>
      </c>
      <c r="E77" s="10">
        <v>3699010</v>
      </c>
      <c r="F77" s="36">
        <v>60</v>
      </c>
      <c r="G77" s="36"/>
      <c r="H77" s="46" t="s">
        <v>126</v>
      </c>
      <c r="I77" s="36" t="s">
        <v>241</v>
      </c>
      <c r="J77" s="36">
        <v>876</v>
      </c>
      <c r="K77" s="36" t="s">
        <v>155</v>
      </c>
      <c r="L77" s="36">
        <v>1</v>
      </c>
      <c r="M77" s="10">
        <v>34406000058</v>
      </c>
      <c r="N77" s="10" t="s">
        <v>156</v>
      </c>
      <c r="O77" s="36" t="s">
        <v>79</v>
      </c>
      <c r="P77" s="36" t="s">
        <v>235</v>
      </c>
      <c r="Q77" s="36" t="s">
        <v>180</v>
      </c>
      <c r="R77" s="12">
        <v>42007</v>
      </c>
      <c r="S77" s="12">
        <v>42005</v>
      </c>
      <c r="T77" s="12">
        <v>42339</v>
      </c>
      <c r="U77" s="122">
        <v>36101.69</v>
      </c>
      <c r="V77" s="78" t="s">
        <v>45</v>
      </c>
      <c r="W77" s="122">
        <f>+U77</f>
        <v>36101.69</v>
      </c>
      <c r="X77" s="122"/>
      <c r="Y77" s="36" t="s">
        <v>311</v>
      </c>
      <c r="Z77" s="36" t="s">
        <v>276</v>
      </c>
      <c r="AA77" s="61"/>
      <c r="AB77" s="36"/>
      <c r="AC77" s="49" t="s">
        <v>264</v>
      </c>
      <c r="AD77" s="36"/>
      <c r="AE77" s="36"/>
      <c r="AF77" s="36"/>
    </row>
    <row r="78" spans="1:32" ht="38.25">
      <c r="A78" s="36">
        <v>61</v>
      </c>
      <c r="B78" s="36"/>
      <c r="C78" s="36" t="s">
        <v>79</v>
      </c>
      <c r="D78" s="10" t="s">
        <v>222</v>
      </c>
      <c r="E78" s="10">
        <v>2200000</v>
      </c>
      <c r="F78" s="36">
        <v>61</v>
      </c>
      <c r="G78" s="36"/>
      <c r="H78" s="46" t="s">
        <v>127</v>
      </c>
      <c r="I78" s="36" t="s">
        <v>240</v>
      </c>
      <c r="J78" s="36">
        <v>876</v>
      </c>
      <c r="K78" s="36" t="s">
        <v>155</v>
      </c>
      <c r="L78" s="36">
        <v>1</v>
      </c>
      <c r="M78" s="10">
        <v>34406000059</v>
      </c>
      <c r="N78" s="10" t="s">
        <v>156</v>
      </c>
      <c r="O78" s="36" t="s">
        <v>79</v>
      </c>
      <c r="P78" s="36" t="s">
        <v>235</v>
      </c>
      <c r="Q78" s="36" t="s">
        <v>180</v>
      </c>
      <c r="R78" s="12">
        <v>42008</v>
      </c>
      <c r="S78" s="12">
        <v>42005</v>
      </c>
      <c r="T78" s="12">
        <v>42339</v>
      </c>
      <c r="U78" s="122">
        <v>29890</v>
      </c>
      <c r="V78" s="78" t="s">
        <v>45</v>
      </c>
      <c r="W78" s="122">
        <f>+U78</f>
        <v>29890</v>
      </c>
      <c r="X78" s="122"/>
      <c r="Y78" s="36" t="s">
        <v>315</v>
      </c>
      <c r="Z78" s="36" t="s">
        <v>127</v>
      </c>
      <c r="AA78" s="61"/>
      <c r="AB78" s="36"/>
      <c r="AC78" s="53" t="s">
        <v>265</v>
      </c>
      <c r="AD78" s="36"/>
      <c r="AE78" s="36"/>
      <c r="AF78" s="36"/>
    </row>
    <row r="79" spans="1:32" ht="51">
      <c r="A79" s="36">
        <v>62</v>
      </c>
      <c r="B79" s="36"/>
      <c r="C79" s="36" t="s">
        <v>79</v>
      </c>
      <c r="D79" s="10" t="s">
        <v>223</v>
      </c>
      <c r="E79" s="10">
        <v>502048</v>
      </c>
      <c r="F79" s="36">
        <v>62</v>
      </c>
      <c r="G79" s="36"/>
      <c r="H79" s="46" t="s">
        <v>128</v>
      </c>
      <c r="I79" s="36" t="s">
        <v>240</v>
      </c>
      <c r="J79" s="36">
        <v>876</v>
      </c>
      <c r="K79" s="36" t="s">
        <v>155</v>
      </c>
      <c r="L79" s="36">
        <v>1</v>
      </c>
      <c r="M79" s="10">
        <v>34406000060</v>
      </c>
      <c r="N79" s="10" t="s">
        <v>156</v>
      </c>
      <c r="O79" s="36" t="s">
        <v>79</v>
      </c>
      <c r="P79" s="36" t="s">
        <v>235</v>
      </c>
      <c r="Q79" s="36" t="s">
        <v>180</v>
      </c>
      <c r="R79" s="12">
        <v>42036</v>
      </c>
      <c r="S79" s="12">
        <v>42036</v>
      </c>
      <c r="T79" s="12">
        <v>42339</v>
      </c>
      <c r="U79" s="133">
        <v>24050</v>
      </c>
      <c r="V79" s="78" t="s">
        <v>45</v>
      </c>
      <c r="W79" s="133">
        <f>+U79</f>
        <v>24050</v>
      </c>
      <c r="X79" s="122"/>
      <c r="Y79" s="36" t="s">
        <v>305</v>
      </c>
      <c r="Z79" s="36" t="s">
        <v>286</v>
      </c>
      <c r="AA79" s="61"/>
      <c r="AB79" s="36"/>
      <c r="AC79" s="50" t="s">
        <v>261</v>
      </c>
      <c r="AD79" s="36"/>
      <c r="AE79" s="36"/>
      <c r="AF79" s="36"/>
    </row>
    <row r="80" spans="1:32" ht="51">
      <c r="A80" s="36">
        <v>63</v>
      </c>
      <c r="B80" s="36"/>
      <c r="C80" s="36" t="s">
        <v>79</v>
      </c>
      <c r="D80" s="10" t="s">
        <v>201</v>
      </c>
      <c r="E80" s="44">
        <v>7422014</v>
      </c>
      <c r="F80" s="36">
        <v>63</v>
      </c>
      <c r="G80" s="36"/>
      <c r="H80" s="46" t="s">
        <v>129</v>
      </c>
      <c r="I80" s="36" t="s">
        <v>240</v>
      </c>
      <c r="J80" s="36">
        <v>876</v>
      </c>
      <c r="K80" s="36" t="s">
        <v>155</v>
      </c>
      <c r="L80" s="36">
        <v>1</v>
      </c>
      <c r="M80" s="10">
        <v>34406000061</v>
      </c>
      <c r="N80" s="10" t="s">
        <v>156</v>
      </c>
      <c r="O80" s="36" t="s">
        <v>79</v>
      </c>
      <c r="P80" s="36" t="s">
        <v>235</v>
      </c>
      <c r="Q80" s="36" t="s">
        <v>180</v>
      </c>
      <c r="R80" s="12">
        <v>42036</v>
      </c>
      <c r="S80" s="12">
        <v>42095</v>
      </c>
      <c r="T80" s="12">
        <v>42125</v>
      </c>
      <c r="U80" s="122">
        <v>35200</v>
      </c>
      <c r="V80" s="78" t="s">
        <v>45</v>
      </c>
      <c r="W80" s="122">
        <v>35200</v>
      </c>
      <c r="X80" s="122"/>
      <c r="Y80" s="36" t="s">
        <v>305</v>
      </c>
      <c r="Z80" s="36" t="s">
        <v>302</v>
      </c>
      <c r="AA80" s="61"/>
      <c r="AB80" s="36"/>
      <c r="AC80" s="50" t="s">
        <v>262</v>
      </c>
      <c r="AD80" s="36"/>
      <c r="AE80" s="36"/>
      <c r="AF80" s="36"/>
    </row>
    <row r="81" spans="1:32" ht="51">
      <c r="A81" s="36">
        <v>65</v>
      </c>
      <c r="B81" s="36"/>
      <c r="C81" s="36" t="s">
        <v>79</v>
      </c>
      <c r="D81" s="10" t="s">
        <v>220</v>
      </c>
      <c r="E81" s="10">
        <v>9110000</v>
      </c>
      <c r="F81" s="36">
        <v>65</v>
      </c>
      <c r="G81" s="36"/>
      <c r="H81" s="46" t="s">
        <v>130</v>
      </c>
      <c r="I81" s="36" t="s">
        <v>240</v>
      </c>
      <c r="J81" s="36">
        <v>876</v>
      </c>
      <c r="K81" s="36" t="s">
        <v>155</v>
      </c>
      <c r="L81" s="36">
        <v>1</v>
      </c>
      <c r="M81" s="10">
        <v>34406000062</v>
      </c>
      <c r="N81" s="10" t="s">
        <v>156</v>
      </c>
      <c r="O81" s="36" t="s">
        <v>79</v>
      </c>
      <c r="P81" s="36" t="s">
        <v>236</v>
      </c>
      <c r="Q81" s="36" t="s">
        <v>180</v>
      </c>
      <c r="R81" s="12">
        <v>42064</v>
      </c>
      <c r="S81" s="12">
        <v>42064</v>
      </c>
      <c r="T81" s="12">
        <v>42064</v>
      </c>
      <c r="U81" s="133">
        <v>10000</v>
      </c>
      <c r="V81" s="78" t="s">
        <v>45</v>
      </c>
      <c r="W81" s="133">
        <f t="shared" ref="W81:W92" si="0">+U81</f>
        <v>10000</v>
      </c>
      <c r="X81" s="122"/>
      <c r="Y81" s="36" t="s">
        <v>307</v>
      </c>
      <c r="Z81" s="36" t="s">
        <v>286</v>
      </c>
      <c r="AA81" s="61"/>
      <c r="AB81" s="36"/>
      <c r="AC81" s="50" t="s">
        <v>261</v>
      </c>
      <c r="AD81" s="36"/>
      <c r="AE81" s="36"/>
      <c r="AF81" s="36"/>
    </row>
    <row r="82" spans="1:32" ht="38.25">
      <c r="A82" s="36">
        <v>66</v>
      </c>
      <c r="B82" s="36"/>
      <c r="C82" s="36" t="s">
        <v>79</v>
      </c>
      <c r="D82" s="10" t="s">
        <v>226</v>
      </c>
      <c r="E82" s="10">
        <v>9110000</v>
      </c>
      <c r="F82" s="36">
        <v>66</v>
      </c>
      <c r="G82" s="36"/>
      <c r="H82" s="46" t="s">
        <v>362</v>
      </c>
      <c r="I82" s="36" t="s">
        <v>240</v>
      </c>
      <c r="J82" s="36">
        <v>876</v>
      </c>
      <c r="K82" s="36" t="s">
        <v>155</v>
      </c>
      <c r="L82" s="36">
        <v>1</v>
      </c>
      <c r="M82" s="10">
        <v>34406000074</v>
      </c>
      <c r="N82" s="10" t="s">
        <v>156</v>
      </c>
      <c r="O82" s="36" t="s">
        <v>79</v>
      </c>
      <c r="P82" s="36" t="s">
        <v>235</v>
      </c>
      <c r="Q82" s="36" t="s">
        <v>180</v>
      </c>
      <c r="R82" s="12">
        <v>42064</v>
      </c>
      <c r="S82" s="12">
        <v>42095</v>
      </c>
      <c r="T82" s="12">
        <v>42248</v>
      </c>
      <c r="U82" s="122">
        <v>350000</v>
      </c>
      <c r="V82" s="78" t="s">
        <v>45</v>
      </c>
      <c r="W82" s="122">
        <f t="shared" si="0"/>
        <v>350000</v>
      </c>
      <c r="X82" s="122"/>
      <c r="Y82" s="36" t="s">
        <v>309</v>
      </c>
      <c r="Z82" s="36" t="s">
        <v>294</v>
      </c>
      <c r="AA82" s="61"/>
      <c r="AB82" s="36"/>
      <c r="AC82" s="55" t="s">
        <v>266</v>
      </c>
      <c r="AD82" s="36"/>
      <c r="AE82" s="36"/>
      <c r="AF82" s="36"/>
    </row>
    <row r="83" spans="1:32" ht="76.5">
      <c r="A83" s="36">
        <v>67</v>
      </c>
      <c r="B83" s="36"/>
      <c r="C83" s="36" t="s">
        <v>79</v>
      </c>
      <c r="D83" s="10" t="s">
        <v>227</v>
      </c>
      <c r="E83" s="10">
        <v>2423961</v>
      </c>
      <c r="F83" s="36">
        <v>67</v>
      </c>
      <c r="G83" s="36"/>
      <c r="H83" s="46" t="s">
        <v>139</v>
      </c>
      <c r="I83" s="36" t="s">
        <v>241</v>
      </c>
      <c r="J83" s="36">
        <v>876</v>
      </c>
      <c r="K83" s="36" t="s">
        <v>155</v>
      </c>
      <c r="L83" s="36">
        <v>1</v>
      </c>
      <c r="M83" s="10">
        <v>34406000075</v>
      </c>
      <c r="N83" s="10" t="s">
        <v>156</v>
      </c>
      <c r="O83" s="36" t="s">
        <v>79</v>
      </c>
      <c r="P83" s="36" t="s">
        <v>235</v>
      </c>
      <c r="Q83" s="36" t="s">
        <v>180</v>
      </c>
      <c r="R83" s="12">
        <v>42064</v>
      </c>
      <c r="S83" s="12">
        <v>42064</v>
      </c>
      <c r="T83" s="12">
        <v>42248</v>
      </c>
      <c r="U83" s="122">
        <v>10560</v>
      </c>
      <c r="V83" s="78" t="s">
        <v>45</v>
      </c>
      <c r="W83" s="122">
        <f t="shared" si="0"/>
        <v>10560</v>
      </c>
      <c r="X83" s="122"/>
      <c r="Y83" s="36" t="s">
        <v>316</v>
      </c>
      <c r="Z83" s="36" t="s">
        <v>295</v>
      </c>
      <c r="AA83" s="61"/>
      <c r="AB83" s="36"/>
      <c r="AC83" s="55" t="s">
        <v>191</v>
      </c>
      <c r="AD83" s="36"/>
      <c r="AE83" s="36"/>
      <c r="AF83" s="36"/>
    </row>
    <row r="84" spans="1:32" ht="76.5">
      <c r="A84" s="36">
        <v>68</v>
      </c>
      <c r="B84" s="36"/>
      <c r="C84" s="36" t="s">
        <v>79</v>
      </c>
      <c r="D84" s="10" t="s">
        <v>230</v>
      </c>
      <c r="E84" s="10">
        <v>2712000</v>
      </c>
      <c r="F84" s="36">
        <v>68</v>
      </c>
      <c r="G84" s="36"/>
      <c r="H84" s="46" t="s">
        <v>144</v>
      </c>
      <c r="I84" s="36" t="s">
        <v>241</v>
      </c>
      <c r="J84" s="36">
        <v>876</v>
      </c>
      <c r="K84" s="36" t="s">
        <v>155</v>
      </c>
      <c r="L84" s="36">
        <v>1</v>
      </c>
      <c r="M84" s="10">
        <v>34406000080</v>
      </c>
      <c r="N84" s="10" t="s">
        <v>156</v>
      </c>
      <c r="O84" s="36" t="s">
        <v>79</v>
      </c>
      <c r="P84" s="36" t="s">
        <v>235</v>
      </c>
      <c r="Q84" s="36" t="s">
        <v>180</v>
      </c>
      <c r="R84" s="12">
        <v>42064</v>
      </c>
      <c r="S84" s="12">
        <v>42095</v>
      </c>
      <c r="T84" s="12">
        <v>42095</v>
      </c>
      <c r="U84" s="133">
        <v>190000</v>
      </c>
      <c r="V84" s="78" t="s">
        <v>45</v>
      </c>
      <c r="W84" s="133">
        <f t="shared" si="0"/>
        <v>190000</v>
      </c>
      <c r="X84" s="122"/>
      <c r="Y84" s="36" t="s">
        <v>317</v>
      </c>
      <c r="Z84" s="36" t="s">
        <v>270</v>
      </c>
      <c r="AA84" s="61"/>
      <c r="AB84" s="36"/>
      <c r="AC84" s="50" t="s">
        <v>267</v>
      </c>
      <c r="AD84" s="36"/>
      <c r="AE84" s="36"/>
      <c r="AF84" s="36"/>
    </row>
    <row r="85" spans="1:32" ht="76.5">
      <c r="A85" s="36">
        <v>69</v>
      </c>
      <c r="B85" s="36"/>
      <c r="C85" s="36" t="s">
        <v>79</v>
      </c>
      <c r="D85" s="10" t="s">
        <v>209</v>
      </c>
      <c r="E85" s="10">
        <v>2714710</v>
      </c>
      <c r="F85" s="36">
        <v>69</v>
      </c>
      <c r="G85" s="36"/>
      <c r="H85" s="46" t="s">
        <v>145</v>
      </c>
      <c r="I85" s="36" t="s">
        <v>241</v>
      </c>
      <c r="J85" s="36">
        <v>876</v>
      </c>
      <c r="K85" s="36" t="s">
        <v>155</v>
      </c>
      <c r="L85" s="36">
        <v>1</v>
      </c>
      <c r="M85" s="10">
        <v>34406000081</v>
      </c>
      <c r="N85" s="10" t="s">
        <v>156</v>
      </c>
      <c r="O85" s="36" t="s">
        <v>79</v>
      </c>
      <c r="P85" s="36" t="s">
        <v>235</v>
      </c>
      <c r="Q85" s="36" t="s">
        <v>180</v>
      </c>
      <c r="R85" s="12">
        <v>42064</v>
      </c>
      <c r="S85" s="12">
        <v>42095</v>
      </c>
      <c r="T85" s="12">
        <v>42096</v>
      </c>
      <c r="U85" s="133">
        <v>20000</v>
      </c>
      <c r="V85" s="78" t="s">
        <v>45</v>
      </c>
      <c r="W85" s="133">
        <f t="shared" si="0"/>
        <v>20000</v>
      </c>
      <c r="X85" s="122"/>
      <c r="Y85" s="36" t="s">
        <v>317</v>
      </c>
      <c r="Z85" s="36" t="s">
        <v>270</v>
      </c>
      <c r="AA85" s="61"/>
      <c r="AB85" s="36"/>
      <c r="AC85" s="50" t="s">
        <v>267</v>
      </c>
      <c r="AD85" s="36"/>
      <c r="AE85" s="36"/>
      <c r="AF85" s="36"/>
    </row>
    <row r="86" spans="1:32" s="130" customFormat="1" ht="76.5">
      <c r="A86" s="126">
        <v>70</v>
      </c>
      <c r="B86" s="126"/>
      <c r="C86" s="126" t="s">
        <v>79</v>
      </c>
      <c r="D86" s="126" t="s">
        <v>231</v>
      </c>
      <c r="E86" s="126">
        <v>2699440</v>
      </c>
      <c r="F86" s="126">
        <v>70</v>
      </c>
      <c r="G86" s="126"/>
      <c r="H86" s="125" t="s">
        <v>146</v>
      </c>
      <c r="I86" s="126" t="s">
        <v>241</v>
      </c>
      <c r="J86" s="126">
        <v>876</v>
      </c>
      <c r="K86" s="126" t="s">
        <v>155</v>
      </c>
      <c r="L86" s="126">
        <v>1</v>
      </c>
      <c r="M86" s="126">
        <v>34406000082</v>
      </c>
      <c r="N86" s="126" t="s">
        <v>156</v>
      </c>
      <c r="O86" s="126" t="s">
        <v>79</v>
      </c>
      <c r="P86" s="126" t="s">
        <v>235</v>
      </c>
      <c r="Q86" s="126" t="s">
        <v>180</v>
      </c>
      <c r="R86" s="127">
        <v>42064</v>
      </c>
      <c r="S86" s="127">
        <v>42095</v>
      </c>
      <c r="T86" s="127">
        <v>42096</v>
      </c>
      <c r="U86" s="133">
        <v>30800</v>
      </c>
      <c r="V86" s="78" t="s">
        <v>45</v>
      </c>
      <c r="W86" s="133">
        <f t="shared" si="0"/>
        <v>30800</v>
      </c>
      <c r="X86" s="122"/>
      <c r="Y86" s="126" t="s">
        <v>317</v>
      </c>
      <c r="Z86" s="126" t="s">
        <v>270</v>
      </c>
      <c r="AA86" s="61"/>
      <c r="AB86" s="126"/>
      <c r="AC86" s="128" t="s">
        <v>267</v>
      </c>
      <c r="AD86" s="126"/>
      <c r="AE86" s="126"/>
      <c r="AF86" s="126"/>
    </row>
    <row r="87" spans="1:32" ht="76.5">
      <c r="A87" s="36">
        <v>71</v>
      </c>
      <c r="B87" s="36"/>
      <c r="C87" s="36" t="s">
        <v>79</v>
      </c>
      <c r="D87" s="10" t="s">
        <v>232</v>
      </c>
      <c r="E87" s="10">
        <v>9110000</v>
      </c>
      <c r="F87" s="36">
        <v>71</v>
      </c>
      <c r="G87" s="36"/>
      <c r="H87" s="46" t="s">
        <v>147</v>
      </c>
      <c r="I87" s="36" t="s">
        <v>241</v>
      </c>
      <c r="J87" s="36">
        <v>876</v>
      </c>
      <c r="K87" s="36" t="s">
        <v>155</v>
      </c>
      <c r="L87" s="36">
        <v>1</v>
      </c>
      <c r="M87" s="10">
        <v>34406000083</v>
      </c>
      <c r="N87" s="10" t="s">
        <v>156</v>
      </c>
      <c r="O87" s="36" t="s">
        <v>79</v>
      </c>
      <c r="P87" s="36" t="s">
        <v>235</v>
      </c>
      <c r="Q87" s="36" t="s">
        <v>180</v>
      </c>
      <c r="R87" s="12">
        <v>42064</v>
      </c>
      <c r="S87" s="12">
        <v>42125</v>
      </c>
      <c r="T87" s="12">
        <v>42309</v>
      </c>
      <c r="U87" s="122">
        <v>330000</v>
      </c>
      <c r="V87" s="78" t="s">
        <v>45</v>
      </c>
      <c r="W87" s="122">
        <f t="shared" si="0"/>
        <v>330000</v>
      </c>
      <c r="X87" s="122"/>
      <c r="Y87" s="36" t="s">
        <v>318</v>
      </c>
      <c r="Z87" s="36" t="s">
        <v>280</v>
      </c>
      <c r="AA87" s="61"/>
      <c r="AB87" s="36"/>
      <c r="AC87" s="10" t="s">
        <v>268</v>
      </c>
      <c r="AD87" s="36"/>
      <c r="AE87" s="36"/>
      <c r="AF87" s="36"/>
    </row>
    <row r="88" spans="1:32" ht="71.25" customHeight="1">
      <c r="A88" s="36">
        <v>72</v>
      </c>
      <c r="B88" s="36"/>
      <c r="C88" s="36" t="s">
        <v>79</v>
      </c>
      <c r="D88" s="10" t="s">
        <v>232</v>
      </c>
      <c r="E88" s="10">
        <v>9110000</v>
      </c>
      <c r="F88" s="36">
        <v>121</v>
      </c>
      <c r="G88" s="36"/>
      <c r="H88" s="46" t="s">
        <v>435</v>
      </c>
      <c r="I88" s="36" t="s">
        <v>241</v>
      </c>
      <c r="J88" s="36">
        <v>876</v>
      </c>
      <c r="K88" s="36" t="s">
        <v>155</v>
      </c>
      <c r="L88" s="36">
        <v>1</v>
      </c>
      <c r="M88" s="10">
        <v>34406000083</v>
      </c>
      <c r="N88" s="10" t="s">
        <v>156</v>
      </c>
      <c r="O88" s="36" t="s">
        <v>79</v>
      </c>
      <c r="P88" s="36" t="s">
        <v>235</v>
      </c>
      <c r="Q88" s="36" t="s">
        <v>180</v>
      </c>
      <c r="R88" s="12">
        <v>42064</v>
      </c>
      <c r="S88" s="12">
        <v>42125</v>
      </c>
      <c r="T88" s="12">
        <v>42309</v>
      </c>
      <c r="U88" s="122">
        <v>120000</v>
      </c>
      <c r="V88" s="78" t="s">
        <v>45</v>
      </c>
      <c r="W88" s="122">
        <f t="shared" si="0"/>
        <v>120000</v>
      </c>
      <c r="X88" s="122"/>
      <c r="Y88" s="36" t="s">
        <v>318</v>
      </c>
      <c r="Z88" s="36" t="s">
        <v>280</v>
      </c>
      <c r="AA88" s="61"/>
      <c r="AB88" s="36"/>
      <c r="AC88" s="10" t="s">
        <v>268</v>
      </c>
      <c r="AD88" s="36"/>
      <c r="AE88" s="36"/>
      <c r="AF88" s="36"/>
    </row>
    <row r="89" spans="1:32" ht="76.5">
      <c r="A89" s="36">
        <v>73</v>
      </c>
      <c r="B89" s="36"/>
      <c r="C89" s="36" t="s">
        <v>79</v>
      </c>
      <c r="D89" s="10" t="s">
        <v>231</v>
      </c>
      <c r="E89" s="10">
        <v>4540140</v>
      </c>
      <c r="F89" s="36">
        <v>72</v>
      </c>
      <c r="G89" s="36"/>
      <c r="H89" s="46" t="s">
        <v>148</v>
      </c>
      <c r="I89" s="36" t="s">
        <v>241</v>
      </c>
      <c r="J89" s="36">
        <v>876</v>
      </c>
      <c r="K89" s="36" t="s">
        <v>155</v>
      </c>
      <c r="L89" s="36">
        <v>1</v>
      </c>
      <c r="M89" s="10">
        <v>34406000084</v>
      </c>
      <c r="N89" s="10" t="s">
        <v>156</v>
      </c>
      <c r="O89" s="36" t="s">
        <v>79</v>
      </c>
      <c r="P89" s="36" t="s">
        <v>235</v>
      </c>
      <c r="Q89" s="36" t="s">
        <v>180</v>
      </c>
      <c r="R89" s="12">
        <v>42064</v>
      </c>
      <c r="S89" s="12">
        <v>42095</v>
      </c>
      <c r="T89" s="12">
        <v>42096</v>
      </c>
      <c r="U89" s="133">
        <v>204105</v>
      </c>
      <c r="V89" s="78" t="s">
        <v>45</v>
      </c>
      <c r="W89" s="133">
        <f t="shared" si="0"/>
        <v>204105</v>
      </c>
      <c r="X89" s="122"/>
      <c r="Y89" s="36" t="s">
        <v>317</v>
      </c>
      <c r="Z89" s="36" t="s">
        <v>270</v>
      </c>
      <c r="AA89" s="61"/>
      <c r="AB89" s="36"/>
      <c r="AC89" s="50" t="s">
        <v>267</v>
      </c>
      <c r="AD89" s="36"/>
      <c r="AE89" s="36"/>
      <c r="AF89" s="36"/>
    </row>
    <row r="90" spans="1:32" ht="76.5">
      <c r="A90" s="36">
        <v>74</v>
      </c>
      <c r="B90" s="36"/>
      <c r="C90" s="36" t="s">
        <v>79</v>
      </c>
      <c r="D90" s="10" t="s">
        <v>231</v>
      </c>
      <c r="E90" s="10">
        <v>2912030</v>
      </c>
      <c r="F90" s="36">
        <v>73</v>
      </c>
      <c r="G90" s="36"/>
      <c r="H90" s="46" t="s">
        <v>149</v>
      </c>
      <c r="I90" s="36" t="s">
        <v>241</v>
      </c>
      <c r="J90" s="36">
        <v>876</v>
      </c>
      <c r="K90" s="36" t="s">
        <v>155</v>
      </c>
      <c r="L90" s="36">
        <v>1</v>
      </c>
      <c r="M90" s="10">
        <v>34406000085</v>
      </c>
      <c r="N90" s="10" t="s">
        <v>156</v>
      </c>
      <c r="O90" s="36" t="s">
        <v>79</v>
      </c>
      <c r="P90" s="36" t="s">
        <v>235</v>
      </c>
      <c r="Q90" s="36" t="s">
        <v>180</v>
      </c>
      <c r="R90" s="12">
        <v>42064</v>
      </c>
      <c r="S90" s="12">
        <v>42095</v>
      </c>
      <c r="T90" s="12">
        <v>42095</v>
      </c>
      <c r="U90" s="133">
        <v>74000</v>
      </c>
      <c r="V90" s="78" t="s">
        <v>45</v>
      </c>
      <c r="W90" s="133">
        <f t="shared" si="0"/>
        <v>74000</v>
      </c>
      <c r="X90" s="122"/>
      <c r="Y90" s="36" t="s">
        <v>317</v>
      </c>
      <c r="Z90" s="36" t="s">
        <v>270</v>
      </c>
      <c r="AA90" s="61"/>
      <c r="AB90" s="36"/>
      <c r="AC90" s="50" t="s">
        <v>267</v>
      </c>
      <c r="AD90" s="36"/>
      <c r="AE90" s="36"/>
      <c r="AF90" s="36"/>
    </row>
    <row r="91" spans="1:32" ht="58.5" customHeight="1">
      <c r="A91" s="36">
        <v>75</v>
      </c>
      <c r="B91" s="36"/>
      <c r="C91" s="36" t="s">
        <v>79</v>
      </c>
      <c r="D91" s="10" t="s">
        <v>209</v>
      </c>
      <c r="E91" s="10">
        <v>2890000</v>
      </c>
      <c r="F91" s="36">
        <v>118</v>
      </c>
      <c r="G91" s="36"/>
      <c r="H91" s="46" t="s">
        <v>434</v>
      </c>
      <c r="I91" s="36" t="s">
        <v>240</v>
      </c>
      <c r="J91" s="36">
        <v>876</v>
      </c>
      <c r="K91" s="36" t="s">
        <v>155</v>
      </c>
      <c r="L91" s="36">
        <v>1</v>
      </c>
      <c r="M91" s="10">
        <v>34406000046</v>
      </c>
      <c r="N91" s="10" t="s">
        <v>156</v>
      </c>
      <c r="O91" s="36" t="s">
        <v>79</v>
      </c>
      <c r="P91" s="36" t="s">
        <v>235</v>
      </c>
      <c r="Q91" s="36" t="s">
        <v>180</v>
      </c>
      <c r="R91" s="12">
        <v>42007</v>
      </c>
      <c r="S91" s="127">
        <v>42005</v>
      </c>
      <c r="T91" s="12">
        <v>42339</v>
      </c>
      <c r="U91" s="122">
        <v>200000</v>
      </c>
      <c r="V91" s="78" t="s">
        <v>45</v>
      </c>
      <c r="W91" s="133">
        <f t="shared" si="0"/>
        <v>200000</v>
      </c>
      <c r="X91" s="122"/>
      <c r="Y91" s="61"/>
      <c r="Z91" s="61" t="s">
        <v>275</v>
      </c>
      <c r="AA91" s="61"/>
      <c r="AB91" s="61"/>
      <c r="AC91" s="61" t="s">
        <v>184</v>
      </c>
      <c r="AD91" s="61"/>
      <c r="AE91" s="61"/>
      <c r="AF91" s="61"/>
    </row>
    <row r="92" spans="1:32" ht="72" customHeight="1">
      <c r="A92" s="36">
        <v>76</v>
      </c>
      <c r="B92" s="36"/>
      <c r="C92" s="36" t="s">
        <v>79</v>
      </c>
      <c r="D92" s="10" t="s">
        <v>226</v>
      </c>
      <c r="E92" s="10">
        <v>4540040</v>
      </c>
      <c r="F92" s="36">
        <v>75</v>
      </c>
      <c r="G92" s="36"/>
      <c r="H92" s="46" t="s">
        <v>151</v>
      </c>
      <c r="I92" s="36" t="s">
        <v>240</v>
      </c>
      <c r="J92" s="36">
        <v>876</v>
      </c>
      <c r="K92" s="36" t="s">
        <v>155</v>
      </c>
      <c r="L92" s="36">
        <v>1</v>
      </c>
      <c r="M92" s="10">
        <v>34406000087</v>
      </c>
      <c r="N92" s="10" t="s">
        <v>156</v>
      </c>
      <c r="O92" s="36" t="s">
        <v>79</v>
      </c>
      <c r="P92" s="36" t="s">
        <v>238</v>
      </c>
      <c r="Q92" s="36" t="s">
        <v>180</v>
      </c>
      <c r="R92" s="12">
        <v>42064</v>
      </c>
      <c r="S92" s="12">
        <v>42156</v>
      </c>
      <c r="T92" s="12">
        <v>42278</v>
      </c>
      <c r="U92" s="122">
        <v>5044790</v>
      </c>
      <c r="V92" s="78" t="s">
        <v>45</v>
      </c>
      <c r="W92" s="122">
        <f t="shared" si="0"/>
        <v>5044790</v>
      </c>
      <c r="X92" s="122"/>
      <c r="Y92" s="36" t="s">
        <v>318</v>
      </c>
      <c r="Z92" s="36" t="s">
        <v>280</v>
      </c>
      <c r="AA92" s="61"/>
      <c r="AB92" s="36"/>
      <c r="AC92" s="50" t="s">
        <v>268</v>
      </c>
      <c r="AD92" s="36"/>
      <c r="AE92" s="36"/>
      <c r="AF92" s="36"/>
    </row>
    <row r="93" spans="1:32" ht="38.25">
      <c r="A93" s="36">
        <v>77</v>
      </c>
      <c r="B93" s="36"/>
      <c r="C93" s="36" t="s">
        <v>79</v>
      </c>
      <c r="D93" s="10" t="s">
        <v>205</v>
      </c>
      <c r="E93" s="44">
        <v>5219000</v>
      </c>
      <c r="F93" s="36">
        <v>76</v>
      </c>
      <c r="G93" s="36"/>
      <c r="H93" s="46" t="s">
        <v>131</v>
      </c>
      <c r="I93" s="36" t="s">
        <v>240</v>
      </c>
      <c r="J93" s="36">
        <v>876</v>
      </c>
      <c r="K93" s="36" t="s">
        <v>155</v>
      </c>
      <c r="L93" s="36">
        <v>1</v>
      </c>
      <c r="M93" s="10">
        <v>34406000063</v>
      </c>
      <c r="N93" s="10" t="s">
        <v>156</v>
      </c>
      <c r="O93" s="36" t="s">
        <v>79</v>
      </c>
      <c r="P93" s="36" t="s">
        <v>235</v>
      </c>
      <c r="Q93" s="36" t="s">
        <v>180</v>
      </c>
      <c r="R93" s="12">
        <v>42095</v>
      </c>
      <c r="S93" s="12">
        <v>42095</v>
      </c>
      <c r="T93" s="12">
        <v>42095</v>
      </c>
      <c r="U93" s="122">
        <v>1500</v>
      </c>
      <c r="V93" s="78" t="s">
        <v>45</v>
      </c>
      <c r="W93" s="122">
        <v>1500</v>
      </c>
      <c r="X93" s="122"/>
      <c r="Y93" s="36" t="s">
        <v>304</v>
      </c>
      <c r="Z93" s="36" t="s">
        <v>273</v>
      </c>
      <c r="AA93" s="61"/>
      <c r="AB93" s="36"/>
      <c r="AC93" s="10" t="s">
        <v>252</v>
      </c>
      <c r="AD93" s="36"/>
      <c r="AE93" s="36"/>
      <c r="AF93" s="36"/>
    </row>
    <row r="94" spans="1:32" ht="48.75" customHeight="1">
      <c r="A94" s="36">
        <v>78</v>
      </c>
      <c r="B94" s="36"/>
      <c r="C94" s="36" t="s">
        <v>79</v>
      </c>
      <c r="D94" s="10" t="s">
        <v>224</v>
      </c>
      <c r="E94" s="10">
        <v>7525000</v>
      </c>
      <c r="F94" s="36">
        <v>77</v>
      </c>
      <c r="G94" s="36"/>
      <c r="H94" s="46" t="s">
        <v>132</v>
      </c>
      <c r="I94" s="36" t="s">
        <v>240</v>
      </c>
      <c r="J94" s="36">
        <v>876</v>
      </c>
      <c r="K94" s="36" t="s">
        <v>155</v>
      </c>
      <c r="L94" s="36">
        <v>1</v>
      </c>
      <c r="M94" s="10">
        <v>34406000064</v>
      </c>
      <c r="N94" s="10" t="s">
        <v>156</v>
      </c>
      <c r="O94" s="36" t="s">
        <v>79</v>
      </c>
      <c r="P94" s="36" t="s">
        <v>235</v>
      </c>
      <c r="Q94" s="36" t="s">
        <v>180</v>
      </c>
      <c r="R94" s="12">
        <v>42095</v>
      </c>
      <c r="S94" s="12">
        <v>42125</v>
      </c>
      <c r="T94" s="12">
        <v>42248</v>
      </c>
      <c r="U94" s="122">
        <v>59500</v>
      </c>
      <c r="V94" s="78" t="s">
        <v>45</v>
      </c>
      <c r="W94" s="122">
        <v>59500</v>
      </c>
      <c r="X94" s="122"/>
      <c r="Y94" s="36" t="s">
        <v>305</v>
      </c>
      <c r="Z94" s="36" t="s">
        <v>295</v>
      </c>
      <c r="AA94" s="61"/>
      <c r="AB94" s="36"/>
      <c r="AC94" s="55" t="s">
        <v>191</v>
      </c>
      <c r="AD94" s="36"/>
      <c r="AE94" s="36"/>
      <c r="AF94" s="36"/>
    </row>
    <row r="95" spans="1:32" ht="51">
      <c r="A95" s="36">
        <v>79</v>
      </c>
      <c r="B95" s="36"/>
      <c r="C95" s="36" t="s">
        <v>79</v>
      </c>
      <c r="D95" s="10" t="s">
        <v>232</v>
      </c>
      <c r="E95" s="10">
        <v>9110000</v>
      </c>
      <c r="F95" s="36">
        <v>78</v>
      </c>
      <c r="G95" s="36"/>
      <c r="H95" s="46" t="s">
        <v>152</v>
      </c>
      <c r="I95" s="36" t="s">
        <v>240</v>
      </c>
      <c r="J95" s="36">
        <v>876</v>
      </c>
      <c r="K95" s="36" t="s">
        <v>155</v>
      </c>
      <c r="L95" s="36">
        <v>1</v>
      </c>
      <c r="M95" s="10">
        <v>34406000088</v>
      </c>
      <c r="N95" s="10" t="s">
        <v>156</v>
      </c>
      <c r="O95" s="36" t="s">
        <v>79</v>
      </c>
      <c r="P95" s="36" t="s">
        <v>235</v>
      </c>
      <c r="Q95" s="36" t="s">
        <v>180</v>
      </c>
      <c r="R95" s="12">
        <v>42125</v>
      </c>
      <c r="S95" s="12">
        <v>42156</v>
      </c>
      <c r="T95" s="12">
        <v>42217</v>
      </c>
      <c r="U95" s="133">
        <v>85000</v>
      </c>
      <c r="V95" s="78" t="s">
        <v>45</v>
      </c>
      <c r="W95" s="133">
        <v>85000</v>
      </c>
      <c r="X95" s="122"/>
      <c r="Y95" s="36" t="s">
        <v>318</v>
      </c>
      <c r="Z95" s="36" t="s">
        <v>280</v>
      </c>
      <c r="AA95" s="61"/>
      <c r="AB95" s="36"/>
      <c r="AC95" s="50" t="s">
        <v>268</v>
      </c>
      <c r="AD95" s="36"/>
      <c r="AE95" s="36"/>
      <c r="AF95" s="36"/>
    </row>
    <row r="96" spans="1:32" ht="38.25">
      <c r="A96" s="36">
        <v>80</v>
      </c>
      <c r="B96" s="36"/>
      <c r="C96" s="36" t="s">
        <v>79</v>
      </c>
      <c r="D96" s="10" t="s">
        <v>201</v>
      </c>
      <c r="E96" s="44">
        <v>7422014</v>
      </c>
      <c r="F96" s="36">
        <v>79</v>
      </c>
      <c r="G96" s="36"/>
      <c r="H96" s="46" t="s">
        <v>133</v>
      </c>
      <c r="I96" s="36" t="s">
        <v>240</v>
      </c>
      <c r="J96" s="36">
        <v>876</v>
      </c>
      <c r="K96" s="36" t="s">
        <v>155</v>
      </c>
      <c r="L96" s="36">
        <v>1</v>
      </c>
      <c r="M96" s="10">
        <v>34406000066</v>
      </c>
      <c r="N96" s="10" t="s">
        <v>156</v>
      </c>
      <c r="O96" s="36" t="s">
        <v>79</v>
      </c>
      <c r="P96" s="36" t="s">
        <v>235</v>
      </c>
      <c r="Q96" s="36" t="s">
        <v>180</v>
      </c>
      <c r="R96" s="12">
        <v>42156</v>
      </c>
      <c r="S96" s="12">
        <v>42156</v>
      </c>
      <c r="T96" s="12">
        <v>42186</v>
      </c>
      <c r="U96" s="122">
        <v>12000</v>
      </c>
      <c r="V96" s="78" t="s">
        <v>45</v>
      </c>
      <c r="W96" s="122">
        <v>12000</v>
      </c>
      <c r="X96" s="122"/>
      <c r="Y96" s="36" t="s">
        <v>305</v>
      </c>
      <c r="Z96" s="36" t="s">
        <v>302</v>
      </c>
      <c r="AA96" s="61"/>
      <c r="AB96" s="36"/>
      <c r="AC96" s="50" t="s">
        <v>262</v>
      </c>
      <c r="AD96" s="36"/>
      <c r="AE96" s="36"/>
      <c r="AF96" s="36"/>
    </row>
    <row r="97" spans="1:32" ht="51">
      <c r="A97" s="36">
        <v>81</v>
      </c>
      <c r="B97" s="36"/>
      <c r="C97" s="36" t="s">
        <v>79</v>
      </c>
      <c r="D97" s="10" t="s">
        <v>234</v>
      </c>
      <c r="E97" s="10">
        <v>9110000</v>
      </c>
      <c r="F97" s="36">
        <v>80</v>
      </c>
      <c r="G97" s="36"/>
      <c r="H97" s="46" t="s">
        <v>153</v>
      </c>
      <c r="I97" s="36" t="s">
        <v>240</v>
      </c>
      <c r="J97" s="36">
        <v>876</v>
      </c>
      <c r="K97" s="36" t="s">
        <v>155</v>
      </c>
      <c r="L97" s="36">
        <v>1</v>
      </c>
      <c r="M97" s="10">
        <v>34406000089</v>
      </c>
      <c r="N97" s="10" t="s">
        <v>156</v>
      </c>
      <c r="O97" s="36" t="s">
        <v>79</v>
      </c>
      <c r="P97" s="36" t="s">
        <v>235</v>
      </c>
      <c r="Q97" s="36" t="s">
        <v>180</v>
      </c>
      <c r="R97" s="12">
        <v>42186</v>
      </c>
      <c r="S97" s="12">
        <v>42217</v>
      </c>
      <c r="T97" s="127">
        <v>42217</v>
      </c>
      <c r="U97" s="133">
        <v>2000</v>
      </c>
      <c r="V97" s="78" t="s">
        <v>45</v>
      </c>
      <c r="W97" s="133">
        <f>+U97</f>
        <v>2000</v>
      </c>
      <c r="X97" s="122"/>
      <c r="Y97" s="36" t="s">
        <v>318</v>
      </c>
      <c r="Z97" s="36" t="s">
        <v>280</v>
      </c>
      <c r="AA97" s="61"/>
      <c r="AB97" s="36"/>
      <c r="AC97" s="50" t="s">
        <v>268</v>
      </c>
      <c r="AD97" s="36"/>
      <c r="AE97" s="36"/>
      <c r="AF97" s="36"/>
    </row>
    <row r="98" spans="1:32" ht="57.75" customHeight="1">
      <c r="A98" s="36">
        <v>82</v>
      </c>
      <c r="B98" s="36"/>
      <c r="C98" s="36" t="s">
        <v>79</v>
      </c>
      <c r="D98" s="10" t="s">
        <v>199</v>
      </c>
      <c r="E98" s="10">
        <v>7010020</v>
      </c>
      <c r="F98" s="36">
        <v>81</v>
      </c>
      <c r="G98" s="36"/>
      <c r="H98" s="46" t="s">
        <v>370</v>
      </c>
      <c r="I98" s="36" t="s">
        <v>240</v>
      </c>
      <c r="J98" s="36">
        <v>876</v>
      </c>
      <c r="K98" s="36" t="s">
        <v>155</v>
      </c>
      <c r="L98" s="36">
        <v>1</v>
      </c>
      <c r="M98" s="10">
        <v>34406000065</v>
      </c>
      <c r="N98" s="10" t="s">
        <v>156</v>
      </c>
      <c r="O98" s="36" t="s">
        <v>79</v>
      </c>
      <c r="P98" s="36" t="s">
        <v>236</v>
      </c>
      <c r="Q98" s="36" t="s">
        <v>180</v>
      </c>
      <c r="R98" s="12">
        <v>42217</v>
      </c>
      <c r="S98" s="12">
        <v>42217</v>
      </c>
      <c r="T98" s="127">
        <v>42551</v>
      </c>
      <c r="U98" s="122">
        <v>1702581.73</v>
      </c>
      <c r="V98" s="78" t="s">
        <v>45</v>
      </c>
      <c r="W98" s="122">
        <f>U98/11*5</f>
        <v>773900.78636363626</v>
      </c>
      <c r="X98" s="122">
        <f>U98/11*6</f>
        <v>928680.94363636361</v>
      </c>
      <c r="Y98" s="36" t="s">
        <v>307</v>
      </c>
      <c r="Z98" s="36" t="s">
        <v>297</v>
      </c>
      <c r="AA98" s="61"/>
      <c r="AB98" s="36"/>
      <c r="AC98" s="50" t="s">
        <v>245</v>
      </c>
      <c r="AD98" s="36"/>
      <c r="AE98" s="36"/>
      <c r="AF98" s="36"/>
    </row>
    <row r="99" spans="1:32" ht="38.25">
      <c r="A99" s="36">
        <v>83</v>
      </c>
      <c r="B99" s="36"/>
      <c r="C99" s="36" t="s">
        <v>79</v>
      </c>
      <c r="D99" s="10" t="s">
        <v>199</v>
      </c>
      <c r="E99" s="10">
        <v>7010020</v>
      </c>
      <c r="F99" s="36">
        <v>82</v>
      </c>
      <c r="G99" s="36"/>
      <c r="H99" s="125" t="s">
        <v>375</v>
      </c>
      <c r="I99" s="36" t="s">
        <v>240</v>
      </c>
      <c r="J99" s="36">
        <v>876</v>
      </c>
      <c r="K99" s="36" t="s">
        <v>155</v>
      </c>
      <c r="L99" s="36">
        <v>1</v>
      </c>
      <c r="M99" s="10">
        <v>34406000067</v>
      </c>
      <c r="N99" s="10" t="s">
        <v>156</v>
      </c>
      <c r="O99" s="36" t="s">
        <v>79</v>
      </c>
      <c r="P99" s="36" t="s">
        <v>236</v>
      </c>
      <c r="Q99" s="36" t="s">
        <v>180</v>
      </c>
      <c r="R99" s="12">
        <v>42248</v>
      </c>
      <c r="S99" s="12">
        <v>42248</v>
      </c>
      <c r="T99" s="127">
        <v>42552</v>
      </c>
      <c r="U99" s="122">
        <v>11030145.5</v>
      </c>
      <c r="V99" s="78" t="s">
        <v>45</v>
      </c>
      <c r="W99" s="122">
        <f>+U99/11*4</f>
        <v>4010962</v>
      </c>
      <c r="X99" s="122">
        <f>+U99/11*7</f>
        <v>7019183.5</v>
      </c>
      <c r="Y99" s="36" t="s">
        <v>307</v>
      </c>
      <c r="Z99" s="36" t="s">
        <v>297</v>
      </c>
      <c r="AA99" s="61"/>
      <c r="AB99" s="36"/>
      <c r="AC99" s="50" t="s">
        <v>245</v>
      </c>
      <c r="AD99" s="36"/>
      <c r="AE99" s="36"/>
      <c r="AF99" s="36"/>
    </row>
    <row r="100" spans="1:32" ht="38.25">
      <c r="A100" s="36">
        <v>84</v>
      </c>
      <c r="B100" s="36"/>
      <c r="C100" s="36" t="s">
        <v>79</v>
      </c>
      <c r="D100" s="10" t="s">
        <v>199</v>
      </c>
      <c r="E100" s="10">
        <v>7010020</v>
      </c>
      <c r="F100" s="36">
        <v>83</v>
      </c>
      <c r="G100" s="36"/>
      <c r="H100" s="125" t="s">
        <v>366</v>
      </c>
      <c r="I100" s="36" t="s">
        <v>240</v>
      </c>
      <c r="J100" s="36">
        <v>876</v>
      </c>
      <c r="K100" s="36" t="s">
        <v>155</v>
      </c>
      <c r="L100" s="36">
        <v>1</v>
      </c>
      <c r="M100" s="10">
        <v>34406000068</v>
      </c>
      <c r="N100" s="10" t="s">
        <v>156</v>
      </c>
      <c r="O100" s="36" t="s">
        <v>79</v>
      </c>
      <c r="P100" s="36" t="s">
        <v>236</v>
      </c>
      <c r="Q100" s="36" t="s">
        <v>180</v>
      </c>
      <c r="R100" s="12">
        <v>42248</v>
      </c>
      <c r="S100" s="12">
        <v>42248</v>
      </c>
      <c r="T100" s="127">
        <v>42552</v>
      </c>
      <c r="U100" s="133">
        <v>1917986.6199999999</v>
      </c>
      <c r="V100" s="78" t="s">
        <v>45</v>
      </c>
      <c r="W100" s="133">
        <f>+U100/11*4</f>
        <v>697449.67999999993</v>
      </c>
      <c r="X100" s="122">
        <f>+U100/11*7</f>
        <v>1220536.94</v>
      </c>
      <c r="Y100" s="36" t="s">
        <v>307</v>
      </c>
      <c r="Z100" s="36" t="s">
        <v>297</v>
      </c>
      <c r="AA100" s="61"/>
      <c r="AB100" s="36"/>
      <c r="AC100" s="50" t="s">
        <v>245</v>
      </c>
      <c r="AD100" s="36"/>
      <c r="AE100" s="36"/>
      <c r="AF100" s="36"/>
    </row>
    <row r="101" spans="1:32" ht="38.25">
      <c r="A101" s="36">
        <v>85</v>
      </c>
      <c r="B101" s="36"/>
      <c r="C101" s="36" t="s">
        <v>79</v>
      </c>
      <c r="D101" s="10" t="s">
        <v>199</v>
      </c>
      <c r="E101" s="10">
        <v>7010020</v>
      </c>
      <c r="F101" s="36">
        <v>84</v>
      </c>
      <c r="G101" s="36"/>
      <c r="H101" s="46" t="s">
        <v>364</v>
      </c>
      <c r="I101" s="36" t="s">
        <v>240</v>
      </c>
      <c r="J101" s="36">
        <v>876</v>
      </c>
      <c r="K101" s="36" t="s">
        <v>155</v>
      </c>
      <c r="L101" s="36">
        <v>1</v>
      </c>
      <c r="M101" s="10">
        <v>34406000047</v>
      </c>
      <c r="N101" s="10" t="s">
        <v>156</v>
      </c>
      <c r="O101" s="36" t="s">
        <v>79</v>
      </c>
      <c r="P101" s="36" t="s">
        <v>236</v>
      </c>
      <c r="Q101" s="36" t="s">
        <v>180</v>
      </c>
      <c r="R101" s="12">
        <v>42339</v>
      </c>
      <c r="S101" s="12">
        <v>42339</v>
      </c>
      <c r="T101" s="127">
        <v>42673</v>
      </c>
      <c r="U101" s="122">
        <v>16181.88</v>
      </c>
      <c r="V101" s="78" t="s">
        <v>45</v>
      </c>
      <c r="W101" s="133">
        <v>1471.08</v>
      </c>
      <c r="X101" s="133">
        <f>U101-W101</f>
        <v>14710.8</v>
      </c>
      <c r="Y101" s="36" t="s">
        <v>307</v>
      </c>
      <c r="Z101" s="36" t="s">
        <v>297</v>
      </c>
      <c r="AA101" s="61"/>
      <c r="AB101" s="36"/>
      <c r="AC101" s="50" t="s">
        <v>245</v>
      </c>
      <c r="AD101" s="36"/>
      <c r="AE101" s="36"/>
      <c r="AF101" s="36"/>
    </row>
    <row r="102" spans="1:32" ht="38.25">
      <c r="A102" s="36">
        <v>86</v>
      </c>
      <c r="B102" s="36"/>
      <c r="C102" s="36" t="s">
        <v>79</v>
      </c>
      <c r="D102" s="10" t="s">
        <v>199</v>
      </c>
      <c r="E102" s="10">
        <v>7010020</v>
      </c>
      <c r="F102" s="36">
        <v>85</v>
      </c>
      <c r="G102" s="36"/>
      <c r="H102" s="46" t="s">
        <v>365</v>
      </c>
      <c r="I102" s="36" t="s">
        <v>240</v>
      </c>
      <c r="J102" s="36">
        <v>876</v>
      </c>
      <c r="K102" s="36" t="s">
        <v>155</v>
      </c>
      <c r="L102" s="36">
        <v>1</v>
      </c>
      <c r="M102" s="10">
        <v>34406000046</v>
      </c>
      <c r="N102" s="10" t="s">
        <v>156</v>
      </c>
      <c r="O102" s="36" t="s">
        <v>79</v>
      </c>
      <c r="P102" s="36" t="s">
        <v>236</v>
      </c>
      <c r="Q102" s="36" t="s">
        <v>180</v>
      </c>
      <c r="R102" s="12">
        <v>42339</v>
      </c>
      <c r="S102" s="12">
        <v>42339</v>
      </c>
      <c r="T102" s="12">
        <v>42673</v>
      </c>
      <c r="U102" s="122">
        <v>24136.199999999997</v>
      </c>
      <c r="V102" s="78" t="s">
        <v>45</v>
      </c>
      <c r="W102" s="133">
        <v>2194.1999999999998</v>
      </c>
      <c r="X102" s="122">
        <f>U102-W102</f>
        <v>21941.999999999996</v>
      </c>
      <c r="Y102" s="61" t="s">
        <v>307</v>
      </c>
      <c r="Z102" s="61" t="s">
        <v>297</v>
      </c>
      <c r="AA102" s="61"/>
      <c r="AB102" s="61"/>
      <c r="AC102" s="61" t="s">
        <v>245</v>
      </c>
      <c r="AD102" s="61"/>
      <c r="AE102" s="61"/>
      <c r="AF102" s="61"/>
    </row>
    <row r="103" spans="1:32" ht="60.75" customHeight="1">
      <c r="A103" s="36">
        <v>87</v>
      </c>
      <c r="B103" s="36"/>
      <c r="C103" s="36" t="s">
        <v>79</v>
      </c>
      <c r="D103" s="10" t="s">
        <v>199</v>
      </c>
      <c r="E103" s="10">
        <v>7010020</v>
      </c>
      <c r="F103" s="36">
        <v>119</v>
      </c>
      <c r="G103" s="36"/>
      <c r="H103" s="46" t="s">
        <v>368</v>
      </c>
      <c r="I103" s="36" t="s">
        <v>240</v>
      </c>
      <c r="J103" s="36">
        <v>876</v>
      </c>
      <c r="K103" s="36" t="s">
        <v>155</v>
      </c>
      <c r="L103" s="36">
        <v>1</v>
      </c>
      <c r="M103" s="10">
        <v>34406000048</v>
      </c>
      <c r="N103" s="10" t="s">
        <v>156</v>
      </c>
      <c r="O103" s="36" t="s">
        <v>79</v>
      </c>
      <c r="P103" s="36" t="s">
        <v>236</v>
      </c>
      <c r="Q103" s="36" t="s">
        <v>180</v>
      </c>
      <c r="R103" s="12">
        <v>42339</v>
      </c>
      <c r="S103" s="127">
        <v>42339</v>
      </c>
      <c r="T103" s="12">
        <v>42673</v>
      </c>
      <c r="U103" s="122">
        <v>1915683.11</v>
      </c>
      <c r="V103" s="78" t="s">
        <v>45</v>
      </c>
      <c r="W103" s="122">
        <f>U103/11*1</f>
        <v>174153.01</v>
      </c>
      <c r="X103" s="122">
        <f>+U103/11*10</f>
        <v>1741530.1</v>
      </c>
      <c r="Y103" s="36" t="s">
        <v>307</v>
      </c>
      <c r="Z103" s="36" t="s">
        <v>297</v>
      </c>
      <c r="AA103" s="61"/>
      <c r="AB103" s="36"/>
      <c r="AC103" s="50" t="s">
        <v>245</v>
      </c>
      <c r="AD103" s="36"/>
      <c r="AE103" s="36"/>
      <c r="AF103" s="36"/>
    </row>
    <row r="104" spans="1:32" ht="12.75" customHeight="1">
      <c r="A104" s="154" t="s">
        <v>46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6"/>
    </row>
    <row r="105" spans="1:32" ht="12.75" customHeight="1">
      <c r="A105" s="164" t="s">
        <v>47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6"/>
    </row>
    <row r="106" spans="1:32" ht="38.25">
      <c r="A106" s="36">
        <v>88</v>
      </c>
      <c r="B106" s="36"/>
      <c r="C106" s="36" t="s">
        <v>79</v>
      </c>
      <c r="D106" s="10" t="s">
        <v>198</v>
      </c>
      <c r="E106" s="10">
        <v>9010010</v>
      </c>
      <c r="F106" s="36">
        <v>86</v>
      </c>
      <c r="G106" s="36"/>
      <c r="H106" s="46" t="s">
        <v>377</v>
      </c>
      <c r="I106" s="36" t="s">
        <v>240</v>
      </c>
      <c r="J106" s="36">
        <v>876</v>
      </c>
      <c r="K106" s="36" t="s">
        <v>155</v>
      </c>
      <c r="L106" s="36">
        <v>1</v>
      </c>
      <c r="M106" s="10">
        <v>34406000007</v>
      </c>
      <c r="N106" s="10" t="s">
        <v>156</v>
      </c>
      <c r="O106" s="36" t="s">
        <v>79</v>
      </c>
      <c r="P106" s="36" t="s">
        <v>236</v>
      </c>
      <c r="Q106" s="36" t="s">
        <v>180</v>
      </c>
      <c r="R106" s="12">
        <v>42005</v>
      </c>
      <c r="S106" s="12">
        <v>42005</v>
      </c>
      <c r="T106" s="12">
        <v>42339</v>
      </c>
      <c r="U106" s="122">
        <v>230410</v>
      </c>
      <c r="V106" s="78" t="s">
        <v>45</v>
      </c>
      <c r="W106" s="122">
        <f>+U106</f>
        <v>230410</v>
      </c>
      <c r="X106" s="61"/>
      <c r="Y106" s="58" t="s">
        <v>319</v>
      </c>
      <c r="Z106" s="36" t="s">
        <v>283</v>
      </c>
      <c r="AA106" s="61"/>
      <c r="AB106" s="36"/>
      <c r="AC106" s="10" t="s">
        <v>244</v>
      </c>
      <c r="AD106" s="36"/>
      <c r="AE106" s="61"/>
      <c r="AF106" s="61"/>
    </row>
    <row r="107" spans="1:32" ht="38.25">
      <c r="A107" s="36">
        <v>89</v>
      </c>
      <c r="B107" s="36"/>
      <c r="C107" s="36" t="s">
        <v>79</v>
      </c>
      <c r="D107" s="10" t="s">
        <v>198</v>
      </c>
      <c r="E107" s="10">
        <v>9010010</v>
      </c>
      <c r="F107" s="36">
        <v>87</v>
      </c>
      <c r="G107" s="36"/>
      <c r="H107" s="46" t="s">
        <v>378</v>
      </c>
      <c r="I107" s="36" t="s">
        <v>240</v>
      </c>
      <c r="J107" s="36">
        <v>876</v>
      </c>
      <c r="K107" s="36" t="s">
        <v>155</v>
      </c>
      <c r="L107" s="36">
        <v>1</v>
      </c>
      <c r="M107" s="10">
        <v>34406000008</v>
      </c>
      <c r="N107" s="10" t="s">
        <v>156</v>
      </c>
      <c r="O107" s="36" t="s">
        <v>79</v>
      </c>
      <c r="P107" s="36" t="s">
        <v>236</v>
      </c>
      <c r="Q107" s="36" t="s">
        <v>180</v>
      </c>
      <c r="R107" s="12">
        <v>42005</v>
      </c>
      <c r="S107" s="12">
        <v>42005</v>
      </c>
      <c r="T107" s="12">
        <v>42339</v>
      </c>
      <c r="U107" s="122">
        <v>26500</v>
      </c>
      <c r="V107" s="78" t="s">
        <v>45</v>
      </c>
      <c r="W107" s="122">
        <f>+U107</f>
        <v>26500</v>
      </c>
      <c r="X107" s="61"/>
      <c r="Y107" s="36" t="s">
        <v>319</v>
      </c>
      <c r="Z107" s="36" t="s">
        <v>283</v>
      </c>
      <c r="AA107" s="61"/>
      <c r="AB107" s="36"/>
      <c r="AC107" s="10" t="s">
        <v>244</v>
      </c>
      <c r="AD107" s="36"/>
      <c r="AE107" s="61"/>
      <c r="AF107" s="61"/>
    </row>
    <row r="108" spans="1:32" ht="38.25">
      <c r="A108" s="36">
        <v>90</v>
      </c>
      <c r="B108" s="36"/>
      <c r="C108" s="36" t="s">
        <v>79</v>
      </c>
      <c r="D108" s="10" t="s">
        <v>198</v>
      </c>
      <c r="E108" s="10">
        <v>9010010</v>
      </c>
      <c r="F108" s="36">
        <v>88</v>
      </c>
      <c r="G108" s="36"/>
      <c r="H108" s="46" t="s">
        <v>376</v>
      </c>
      <c r="I108" s="36" t="s">
        <v>240</v>
      </c>
      <c r="J108" s="36">
        <v>876</v>
      </c>
      <c r="K108" s="36" t="s">
        <v>155</v>
      </c>
      <c r="L108" s="36">
        <v>1</v>
      </c>
      <c r="M108" s="10">
        <v>34406000009</v>
      </c>
      <c r="N108" s="10" t="s">
        <v>156</v>
      </c>
      <c r="O108" s="36" t="s">
        <v>79</v>
      </c>
      <c r="P108" s="36" t="s">
        <v>236</v>
      </c>
      <c r="Q108" s="36" t="s">
        <v>180</v>
      </c>
      <c r="R108" s="12">
        <v>42005</v>
      </c>
      <c r="S108" s="12">
        <v>42005</v>
      </c>
      <c r="T108" s="12">
        <v>42339</v>
      </c>
      <c r="U108" s="122">
        <v>10370</v>
      </c>
      <c r="V108" s="78" t="s">
        <v>45</v>
      </c>
      <c r="W108" s="122">
        <f>+U108</f>
        <v>10370</v>
      </c>
      <c r="X108" s="61"/>
      <c r="Y108" s="58" t="s">
        <v>319</v>
      </c>
      <c r="Z108" s="36" t="s">
        <v>283</v>
      </c>
      <c r="AA108" s="61"/>
      <c r="AB108" s="36"/>
      <c r="AC108" s="10" t="s">
        <v>244</v>
      </c>
      <c r="AD108" s="36"/>
      <c r="AE108" s="61"/>
      <c r="AF108" s="61"/>
    </row>
    <row r="109" spans="1:32" ht="38.25">
      <c r="A109" s="36">
        <v>91</v>
      </c>
      <c r="B109" s="36"/>
      <c r="C109" s="36" t="s">
        <v>79</v>
      </c>
      <c r="D109" s="10" t="s">
        <v>198</v>
      </c>
      <c r="E109" s="10">
        <v>9010010</v>
      </c>
      <c r="F109" s="36">
        <v>89</v>
      </c>
      <c r="G109" s="36"/>
      <c r="H109" s="46" t="s">
        <v>437</v>
      </c>
      <c r="I109" s="36" t="s">
        <v>240</v>
      </c>
      <c r="J109" s="36">
        <v>876</v>
      </c>
      <c r="K109" s="36" t="s">
        <v>155</v>
      </c>
      <c r="L109" s="36">
        <v>1</v>
      </c>
      <c r="M109" s="10">
        <v>34406000010</v>
      </c>
      <c r="N109" s="10" t="s">
        <v>156</v>
      </c>
      <c r="O109" s="36" t="s">
        <v>79</v>
      </c>
      <c r="P109" s="36" t="s">
        <v>236</v>
      </c>
      <c r="Q109" s="36" t="s">
        <v>180</v>
      </c>
      <c r="R109" s="12">
        <v>42005</v>
      </c>
      <c r="S109" s="12">
        <v>42005</v>
      </c>
      <c r="T109" s="12">
        <v>42339</v>
      </c>
      <c r="U109" s="122">
        <v>83810</v>
      </c>
      <c r="V109" s="78" t="s">
        <v>45</v>
      </c>
      <c r="W109" s="122">
        <f>+U109</f>
        <v>83810</v>
      </c>
      <c r="X109" s="61"/>
      <c r="Y109" s="58" t="s">
        <v>319</v>
      </c>
      <c r="Z109" s="36" t="s">
        <v>283</v>
      </c>
      <c r="AA109" s="61"/>
      <c r="AB109" s="36"/>
      <c r="AC109" s="10" t="s">
        <v>244</v>
      </c>
      <c r="AD109" s="36"/>
      <c r="AE109" s="61"/>
      <c r="AF109" s="61"/>
    </row>
    <row r="110" spans="1:32" ht="30.75" customHeight="1">
      <c r="A110" s="154" t="s">
        <v>48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6"/>
    </row>
    <row r="111" spans="1:32" ht="67.5" customHeight="1">
      <c r="A111" s="36">
        <v>92</v>
      </c>
      <c r="B111" s="36"/>
      <c r="C111" s="36" t="s">
        <v>79</v>
      </c>
      <c r="D111" s="10" t="s">
        <v>209</v>
      </c>
      <c r="E111" s="36">
        <v>2916010</v>
      </c>
      <c r="F111" s="36">
        <v>90</v>
      </c>
      <c r="G111" s="36"/>
      <c r="H111" s="46" t="s">
        <v>154</v>
      </c>
      <c r="I111" s="36" t="s">
        <v>241</v>
      </c>
      <c r="J111" s="36" t="s">
        <v>157</v>
      </c>
      <c r="K111" s="36" t="s">
        <v>158</v>
      </c>
      <c r="L111" s="36">
        <v>1</v>
      </c>
      <c r="M111" s="10">
        <v>34406000089</v>
      </c>
      <c r="N111" s="10" t="s">
        <v>156</v>
      </c>
      <c r="O111" s="36" t="s">
        <v>79</v>
      </c>
      <c r="P111" s="36" t="s">
        <v>235</v>
      </c>
      <c r="Q111" s="36" t="s">
        <v>180</v>
      </c>
      <c r="R111" s="12">
        <v>42036</v>
      </c>
      <c r="S111" s="12">
        <v>42095</v>
      </c>
      <c r="T111" s="12">
        <v>42095</v>
      </c>
      <c r="U111" s="122">
        <v>58600</v>
      </c>
      <c r="V111" s="78" t="s">
        <v>45</v>
      </c>
      <c r="W111" s="122">
        <f>+U111</f>
        <v>58600</v>
      </c>
      <c r="X111" s="61"/>
      <c r="Y111" s="36" t="s">
        <v>320</v>
      </c>
      <c r="Z111" s="36"/>
      <c r="AA111" s="122"/>
      <c r="AB111" s="36"/>
      <c r="AC111" s="10"/>
      <c r="AD111" s="36"/>
      <c r="AE111" s="122"/>
      <c r="AF111" s="122"/>
    </row>
    <row r="112" spans="1:32" ht="76.5">
      <c r="A112" s="23">
        <v>93</v>
      </c>
      <c r="B112" s="36"/>
      <c r="C112" s="10" t="s">
        <v>79</v>
      </c>
      <c r="D112" s="10" t="s">
        <v>209</v>
      </c>
      <c r="E112" s="36">
        <v>2916010</v>
      </c>
      <c r="F112" s="36">
        <v>120</v>
      </c>
      <c r="G112" s="36"/>
      <c r="H112" s="46" t="s">
        <v>433</v>
      </c>
      <c r="I112" s="36" t="s">
        <v>241</v>
      </c>
      <c r="J112" s="126" t="s">
        <v>157</v>
      </c>
      <c r="K112" s="36" t="s">
        <v>158</v>
      </c>
      <c r="L112" s="36">
        <v>1</v>
      </c>
      <c r="M112" s="126">
        <v>34406000090</v>
      </c>
      <c r="N112" s="10" t="s">
        <v>156</v>
      </c>
      <c r="O112" s="36" t="s">
        <v>79</v>
      </c>
      <c r="P112" s="36" t="s">
        <v>235</v>
      </c>
      <c r="Q112" s="36" t="s">
        <v>180</v>
      </c>
      <c r="R112" s="12">
        <v>42036</v>
      </c>
      <c r="S112" s="12">
        <v>42036</v>
      </c>
      <c r="T112" s="12">
        <v>42095</v>
      </c>
      <c r="U112" s="122">
        <v>45508.47</v>
      </c>
      <c r="V112" s="78" t="s">
        <v>45</v>
      </c>
      <c r="W112" s="122">
        <f>+U112</f>
        <v>45508.47</v>
      </c>
      <c r="X112" s="61"/>
      <c r="Y112" s="126" t="s">
        <v>320</v>
      </c>
      <c r="Z112" s="36"/>
      <c r="AA112" s="122"/>
      <c r="AB112" s="36"/>
      <c r="AC112" s="10"/>
      <c r="AD112" s="36"/>
      <c r="AE112" s="122"/>
      <c r="AF112" s="122"/>
    </row>
    <row r="113" spans="1:32">
      <c r="A113" s="146" t="s">
        <v>49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41">
        <f>SUM(U24:U103)+SUM(U106:U109)+U112+U111</f>
        <v>175307045.41</v>
      </c>
      <c r="V113" s="79"/>
      <c r="W113" s="41">
        <f>SUM(W24:W103)+SUM(W106:W109)+W112+W111</f>
        <v>164360461.12636364</v>
      </c>
      <c r="X113" s="41">
        <f>SUM(X24:X103)+SUM(X106:X109)+X112</f>
        <v>10946584.283636363</v>
      </c>
      <c r="Y113" s="147"/>
      <c r="Z113" s="147"/>
      <c r="AA113" s="147"/>
      <c r="AB113" s="147"/>
      <c r="AC113" s="147"/>
      <c r="AD113" s="148"/>
      <c r="AE113" s="121"/>
      <c r="AF113" s="121"/>
    </row>
    <row r="114" spans="1:32">
      <c r="A114" s="146" t="s">
        <v>50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41"/>
      <c r="V114" s="25"/>
      <c r="W114" s="26"/>
      <c r="X114" s="26"/>
      <c r="Y114" s="147"/>
      <c r="Z114" s="147"/>
      <c r="AA114" s="147"/>
      <c r="AB114" s="147"/>
      <c r="AC114" s="147"/>
      <c r="AD114" s="148"/>
      <c r="AE114" s="121"/>
      <c r="AF114" s="121"/>
    </row>
    <row r="115" spans="1:32">
      <c r="A115" s="146" t="s">
        <v>51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41"/>
      <c r="V115" s="25"/>
      <c r="W115" s="26"/>
      <c r="X115" s="26"/>
      <c r="Y115" s="147"/>
      <c r="Z115" s="147"/>
      <c r="AA115" s="147"/>
      <c r="AB115" s="147"/>
      <c r="AC115" s="147"/>
      <c r="AD115" s="148"/>
      <c r="AE115" s="121"/>
      <c r="AF115" s="121"/>
    </row>
    <row r="116" spans="1:32">
      <c r="A116" s="146" t="s">
        <v>52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41"/>
      <c r="V116" s="25"/>
      <c r="W116" s="26"/>
      <c r="X116" s="26"/>
      <c r="Y116" s="147"/>
      <c r="Z116" s="147"/>
      <c r="AA116" s="147"/>
      <c r="AB116" s="147"/>
      <c r="AC116" s="147"/>
      <c r="AD116" s="148"/>
      <c r="AE116" s="121"/>
      <c r="AF116" s="121"/>
    </row>
    <row r="117" spans="1:32">
      <c r="A117" s="146" t="s">
        <v>53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24"/>
      <c r="V117" s="25"/>
      <c r="W117" s="26"/>
      <c r="X117" s="26"/>
      <c r="Y117" s="147"/>
      <c r="Z117" s="147"/>
      <c r="AA117" s="147"/>
      <c r="AB117" s="147"/>
      <c r="AC117" s="147"/>
      <c r="AD117" s="148"/>
      <c r="AE117" s="121"/>
      <c r="AF117" s="121"/>
    </row>
    <row r="118" spans="1:32" ht="12.75" customHeight="1">
      <c r="A118" s="161" t="s">
        <v>54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3"/>
    </row>
    <row r="119" spans="1:32" ht="38.25">
      <c r="A119" s="27">
        <v>94</v>
      </c>
      <c r="B119" s="28" t="s">
        <v>45</v>
      </c>
      <c r="C119" s="28" t="s">
        <v>45</v>
      </c>
      <c r="D119" s="28" t="s">
        <v>45</v>
      </c>
      <c r="E119" s="28" t="s">
        <v>45</v>
      </c>
      <c r="F119" s="28">
        <v>91</v>
      </c>
      <c r="G119" s="28" t="s">
        <v>45</v>
      </c>
      <c r="H119" s="27" t="s">
        <v>159</v>
      </c>
      <c r="I119" s="28" t="s">
        <v>45</v>
      </c>
      <c r="J119" s="28" t="s">
        <v>45</v>
      </c>
      <c r="K119" s="28" t="s">
        <v>45</v>
      </c>
      <c r="L119" s="28" t="s">
        <v>45</v>
      </c>
      <c r="M119" s="28" t="s">
        <v>45</v>
      </c>
      <c r="N119" s="28" t="s">
        <v>45</v>
      </c>
      <c r="O119" s="28" t="s">
        <v>45</v>
      </c>
      <c r="P119" s="27" t="s">
        <v>238</v>
      </c>
      <c r="Q119" s="28" t="s">
        <v>45</v>
      </c>
      <c r="R119" s="28" t="s">
        <v>45</v>
      </c>
      <c r="S119" s="11">
        <v>42005</v>
      </c>
      <c r="T119" s="11">
        <v>42339</v>
      </c>
      <c r="U119" s="131">
        <v>920455.08</v>
      </c>
      <c r="V119" s="75"/>
      <c r="W119" s="131">
        <f>+U119</f>
        <v>920455.08</v>
      </c>
      <c r="X119" s="131"/>
      <c r="Y119" s="27" t="s">
        <v>316</v>
      </c>
      <c r="Z119" s="38" t="s">
        <v>272</v>
      </c>
      <c r="AA119" s="131"/>
      <c r="AB119" s="27"/>
      <c r="AC119" s="27" t="s">
        <v>181</v>
      </c>
      <c r="AD119" s="27"/>
      <c r="AE119" s="27"/>
      <c r="AF119" s="27"/>
    </row>
    <row r="120" spans="1:32" ht="25.5">
      <c r="A120" s="29">
        <v>95</v>
      </c>
      <c r="B120" s="30" t="s">
        <v>45</v>
      </c>
      <c r="C120" s="30" t="s">
        <v>45</v>
      </c>
      <c r="D120" s="30" t="s">
        <v>45</v>
      </c>
      <c r="E120" s="30" t="s">
        <v>45</v>
      </c>
      <c r="F120" s="30">
        <v>92</v>
      </c>
      <c r="G120" s="30" t="s">
        <v>45</v>
      </c>
      <c r="H120" s="29" t="s">
        <v>160</v>
      </c>
      <c r="I120" s="30" t="s">
        <v>45</v>
      </c>
      <c r="J120" s="30" t="s">
        <v>45</v>
      </c>
      <c r="K120" s="30" t="s">
        <v>45</v>
      </c>
      <c r="L120" s="30" t="s">
        <v>45</v>
      </c>
      <c r="M120" s="30" t="s">
        <v>45</v>
      </c>
      <c r="N120" s="30" t="s">
        <v>45</v>
      </c>
      <c r="O120" s="30" t="s">
        <v>45</v>
      </c>
      <c r="P120" s="29" t="s">
        <v>239</v>
      </c>
      <c r="Q120" s="30" t="s">
        <v>45</v>
      </c>
      <c r="R120" s="30" t="s">
        <v>45</v>
      </c>
      <c r="S120" s="12">
        <v>42005</v>
      </c>
      <c r="T120" s="12">
        <v>42339</v>
      </c>
      <c r="U120" s="137">
        <v>490000</v>
      </c>
      <c r="V120" s="77"/>
      <c r="W120" s="137">
        <f>+U120</f>
        <v>490000</v>
      </c>
      <c r="X120" s="137"/>
      <c r="Y120" s="29" t="s">
        <v>304</v>
      </c>
      <c r="Z120" s="29" t="s">
        <v>274</v>
      </c>
      <c r="AA120" s="76"/>
      <c r="AB120" s="29"/>
      <c r="AC120" s="29" t="s">
        <v>182</v>
      </c>
      <c r="AD120" s="29"/>
      <c r="AE120" s="29"/>
      <c r="AF120" s="29"/>
    </row>
    <row r="121" spans="1:32" ht="38.25">
      <c r="A121" s="29">
        <v>96</v>
      </c>
      <c r="B121" s="30" t="s">
        <v>45</v>
      </c>
      <c r="C121" s="30" t="s">
        <v>45</v>
      </c>
      <c r="D121" s="30" t="s">
        <v>45</v>
      </c>
      <c r="E121" s="30" t="s">
        <v>45</v>
      </c>
      <c r="F121" s="30">
        <v>93</v>
      </c>
      <c r="G121" s="30" t="s">
        <v>45</v>
      </c>
      <c r="H121" s="29" t="s">
        <v>161</v>
      </c>
      <c r="I121" s="30" t="s">
        <v>45</v>
      </c>
      <c r="J121" s="30" t="s">
        <v>45</v>
      </c>
      <c r="K121" s="30" t="s">
        <v>45</v>
      </c>
      <c r="L121" s="30" t="s">
        <v>45</v>
      </c>
      <c r="M121" s="30" t="s">
        <v>45</v>
      </c>
      <c r="N121" s="30" t="s">
        <v>45</v>
      </c>
      <c r="O121" s="30" t="s">
        <v>45</v>
      </c>
      <c r="P121" s="29" t="s">
        <v>235</v>
      </c>
      <c r="Q121" s="30" t="s">
        <v>45</v>
      </c>
      <c r="R121" s="30" t="s">
        <v>45</v>
      </c>
      <c r="S121" s="12">
        <v>42005</v>
      </c>
      <c r="T121" s="12">
        <v>42339</v>
      </c>
      <c r="U121" s="137">
        <v>127500</v>
      </c>
      <c r="V121" s="77"/>
      <c r="W121" s="137">
        <v>127500</v>
      </c>
      <c r="X121" s="137"/>
      <c r="Y121" s="29" t="s">
        <v>304</v>
      </c>
      <c r="Z121" s="36" t="s">
        <v>271</v>
      </c>
      <c r="AA121" s="76"/>
      <c r="AB121" s="29"/>
      <c r="AC121" s="29" t="s">
        <v>183</v>
      </c>
      <c r="AD121" s="29"/>
      <c r="AE121" s="29"/>
      <c r="AF121" s="29"/>
    </row>
    <row r="122" spans="1:32" ht="51">
      <c r="A122" s="29">
        <v>97</v>
      </c>
      <c r="B122" s="30" t="s">
        <v>45</v>
      </c>
      <c r="C122" s="30" t="s">
        <v>45</v>
      </c>
      <c r="D122" s="30" t="s">
        <v>45</v>
      </c>
      <c r="E122" s="30" t="s">
        <v>45</v>
      </c>
      <c r="F122" s="30">
        <v>94</v>
      </c>
      <c r="G122" s="30" t="s">
        <v>45</v>
      </c>
      <c r="H122" s="30" t="s">
        <v>162</v>
      </c>
      <c r="I122" s="30" t="s">
        <v>45</v>
      </c>
      <c r="J122" s="30" t="s">
        <v>45</v>
      </c>
      <c r="K122" s="30" t="s">
        <v>45</v>
      </c>
      <c r="L122" s="30" t="s">
        <v>45</v>
      </c>
      <c r="M122" s="30" t="s">
        <v>45</v>
      </c>
      <c r="N122" s="30" t="s">
        <v>45</v>
      </c>
      <c r="O122" s="30" t="s">
        <v>45</v>
      </c>
      <c r="P122" s="29" t="s">
        <v>235</v>
      </c>
      <c r="Q122" s="30" t="s">
        <v>45</v>
      </c>
      <c r="R122" s="30" t="s">
        <v>45</v>
      </c>
      <c r="S122" s="12">
        <v>42005</v>
      </c>
      <c r="T122" s="12">
        <v>42339</v>
      </c>
      <c r="U122" s="137">
        <v>62000</v>
      </c>
      <c r="V122" s="77"/>
      <c r="W122" s="137">
        <v>62000</v>
      </c>
      <c r="X122" s="137"/>
      <c r="Y122" s="29" t="s">
        <v>304</v>
      </c>
      <c r="Z122" s="36" t="s">
        <v>275</v>
      </c>
      <c r="AA122" s="76"/>
      <c r="AB122" s="29"/>
      <c r="AC122" s="29" t="s">
        <v>184</v>
      </c>
      <c r="AD122" s="29"/>
      <c r="AE122" s="29"/>
      <c r="AF122" s="29"/>
    </row>
    <row r="123" spans="1:32" ht="38.25">
      <c r="A123" s="29">
        <v>98</v>
      </c>
      <c r="B123" s="30" t="s">
        <v>45</v>
      </c>
      <c r="C123" s="30" t="s">
        <v>45</v>
      </c>
      <c r="D123" s="30" t="s">
        <v>45</v>
      </c>
      <c r="E123" s="30" t="s">
        <v>45</v>
      </c>
      <c r="F123" s="30">
        <v>95</v>
      </c>
      <c r="G123" s="30" t="s">
        <v>45</v>
      </c>
      <c r="H123" s="29" t="s">
        <v>163</v>
      </c>
      <c r="I123" s="30" t="s">
        <v>45</v>
      </c>
      <c r="J123" s="30" t="s">
        <v>45</v>
      </c>
      <c r="K123" s="30" t="s">
        <v>45</v>
      </c>
      <c r="L123" s="30" t="s">
        <v>45</v>
      </c>
      <c r="M123" s="30" t="s">
        <v>45</v>
      </c>
      <c r="N123" s="30" t="s">
        <v>45</v>
      </c>
      <c r="O123" s="30" t="s">
        <v>45</v>
      </c>
      <c r="P123" s="29" t="s">
        <v>235</v>
      </c>
      <c r="Q123" s="30" t="s">
        <v>45</v>
      </c>
      <c r="R123" s="30" t="s">
        <v>45</v>
      </c>
      <c r="S123" s="12">
        <v>42005</v>
      </c>
      <c r="T123" s="12">
        <v>42339</v>
      </c>
      <c r="U123" s="137">
        <v>174700</v>
      </c>
      <c r="V123" s="77"/>
      <c r="W123" s="137">
        <f>+U123</f>
        <v>174700</v>
      </c>
      <c r="X123" s="137"/>
      <c r="Y123" s="29" t="s">
        <v>304</v>
      </c>
      <c r="Z123" s="29" t="s">
        <v>274</v>
      </c>
      <c r="AA123" s="76"/>
      <c r="AB123" s="29"/>
      <c r="AC123" s="29" t="s">
        <v>182</v>
      </c>
      <c r="AD123" s="29"/>
      <c r="AE123" s="29"/>
      <c r="AF123" s="29"/>
    </row>
    <row r="124" spans="1:32" ht="51">
      <c r="A124" s="29">
        <v>99</v>
      </c>
      <c r="B124" s="30" t="s">
        <v>45</v>
      </c>
      <c r="C124" s="30" t="s">
        <v>45</v>
      </c>
      <c r="D124" s="30" t="s">
        <v>45</v>
      </c>
      <c r="E124" s="30" t="s">
        <v>45</v>
      </c>
      <c r="F124" s="30">
        <v>96</v>
      </c>
      <c r="G124" s="30" t="s">
        <v>45</v>
      </c>
      <c r="H124" s="29" t="s">
        <v>164</v>
      </c>
      <c r="I124" s="30" t="s">
        <v>45</v>
      </c>
      <c r="J124" s="30" t="s">
        <v>45</v>
      </c>
      <c r="K124" s="30" t="s">
        <v>45</v>
      </c>
      <c r="L124" s="30" t="s">
        <v>45</v>
      </c>
      <c r="M124" s="30" t="s">
        <v>45</v>
      </c>
      <c r="N124" s="30" t="s">
        <v>45</v>
      </c>
      <c r="O124" s="30" t="s">
        <v>45</v>
      </c>
      <c r="P124" s="29" t="s">
        <v>235</v>
      </c>
      <c r="Q124" s="30" t="s">
        <v>45</v>
      </c>
      <c r="R124" s="30" t="s">
        <v>45</v>
      </c>
      <c r="S124" s="12">
        <v>42005</v>
      </c>
      <c r="T124" s="12">
        <v>42339</v>
      </c>
      <c r="U124" s="137">
        <v>130000</v>
      </c>
      <c r="V124" s="77"/>
      <c r="W124" s="137">
        <f>+U124</f>
        <v>130000</v>
      </c>
      <c r="X124" s="137"/>
      <c r="Y124" s="29" t="s">
        <v>305</v>
      </c>
      <c r="Z124" s="29" t="s">
        <v>281</v>
      </c>
      <c r="AA124" s="76"/>
      <c r="AB124" s="29"/>
      <c r="AC124" s="29" t="s">
        <v>185</v>
      </c>
      <c r="AD124" s="29"/>
      <c r="AE124" s="29"/>
      <c r="AF124" s="29"/>
    </row>
    <row r="125" spans="1:32" ht="51">
      <c r="A125" s="29">
        <v>100</v>
      </c>
      <c r="B125" s="30" t="s">
        <v>45</v>
      </c>
      <c r="C125" s="30" t="s">
        <v>45</v>
      </c>
      <c r="D125" s="30" t="s">
        <v>45</v>
      </c>
      <c r="E125" s="30" t="s">
        <v>45</v>
      </c>
      <c r="F125" s="30">
        <v>97</v>
      </c>
      <c r="G125" s="30" t="s">
        <v>45</v>
      </c>
      <c r="H125" s="29" t="s">
        <v>165</v>
      </c>
      <c r="I125" s="30" t="s">
        <v>45</v>
      </c>
      <c r="J125" s="30" t="s">
        <v>45</v>
      </c>
      <c r="K125" s="30" t="s">
        <v>45</v>
      </c>
      <c r="L125" s="30" t="s">
        <v>45</v>
      </c>
      <c r="M125" s="30" t="s">
        <v>45</v>
      </c>
      <c r="N125" s="30" t="s">
        <v>45</v>
      </c>
      <c r="O125" s="30" t="s">
        <v>45</v>
      </c>
      <c r="P125" s="29" t="s">
        <v>235</v>
      </c>
      <c r="Q125" s="30" t="s">
        <v>45</v>
      </c>
      <c r="R125" s="30" t="s">
        <v>45</v>
      </c>
      <c r="S125" s="12">
        <v>42005</v>
      </c>
      <c r="T125" s="12">
        <v>42339</v>
      </c>
      <c r="U125" s="137">
        <v>109400</v>
      </c>
      <c r="V125" s="77"/>
      <c r="W125" s="137">
        <f>+U125</f>
        <v>109400</v>
      </c>
      <c r="X125" s="137"/>
      <c r="Y125" s="29" t="s">
        <v>305</v>
      </c>
      <c r="Z125" s="29" t="s">
        <v>281</v>
      </c>
      <c r="AA125" s="76"/>
      <c r="AB125" s="29"/>
      <c r="AC125" s="29" t="s">
        <v>185</v>
      </c>
      <c r="AD125" s="29"/>
      <c r="AE125" s="29"/>
      <c r="AF125" s="29"/>
    </row>
    <row r="126" spans="1:32" ht="38.25">
      <c r="A126" s="29">
        <v>101</v>
      </c>
      <c r="B126" s="30" t="s">
        <v>45</v>
      </c>
      <c r="C126" s="30" t="s">
        <v>45</v>
      </c>
      <c r="D126" s="30" t="s">
        <v>45</v>
      </c>
      <c r="E126" s="30" t="s">
        <v>45</v>
      </c>
      <c r="F126" s="30">
        <v>98</v>
      </c>
      <c r="G126" s="30" t="s">
        <v>45</v>
      </c>
      <c r="H126" s="29" t="s">
        <v>166</v>
      </c>
      <c r="I126" s="30" t="s">
        <v>45</v>
      </c>
      <c r="J126" s="30" t="s">
        <v>45</v>
      </c>
      <c r="K126" s="30" t="s">
        <v>45</v>
      </c>
      <c r="L126" s="30" t="s">
        <v>45</v>
      </c>
      <c r="M126" s="30" t="s">
        <v>45</v>
      </c>
      <c r="N126" s="30" t="s">
        <v>45</v>
      </c>
      <c r="O126" s="30" t="s">
        <v>45</v>
      </c>
      <c r="P126" s="29" t="s">
        <v>235</v>
      </c>
      <c r="Q126" s="30" t="s">
        <v>45</v>
      </c>
      <c r="R126" s="30" t="s">
        <v>45</v>
      </c>
      <c r="S126" s="12">
        <v>42005</v>
      </c>
      <c r="T126" s="12">
        <v>42339</v>
      </c>
      <c r="U126" s="137">
        <v>36900</v>
      </c>
      <c r="V126" s="77"/>
      <c r="W126" s="137">
        <f>+U126</f>
        <v>36900</v>
      </c>
      <c r="X126" s="137"/>
      <c r="Y126" s="29" t="s">
        <v>305</v>
      </c>
      <c r="Z126" s="29" t="s">
        <v>282</v>
      </c>
      <c r="AA126" s="76"/>
      <c r="AB126" s="29"/>
      <c r="AC126" s="29" t="s">
        <v>186</v>
      </c>
      <c r="AD126" s="29"/>
      <c r="AE126" s="29"/>
      <c r="AF126" s="29"/>
    </row>
    <row r="127" spans="1:32" ht="38.25">
      <c r="A127" s="29">
        <v>102</v>
      </c>
      <c r="B127" s="30" t="s">
        <v>45</v>
      </c>
      <c r="C127" s="30" t="s">
        <v>45</v>
      </c>
      <c r="D127" s="30" t="s">
        <v>45</v>
      </c>
      <c r="E127" s="30" t="s">
        <v>45</v>
      </c>
      <c r="F127" s="30">
        <v>99</v>
      </c>
      <c r="G127" s="30" t="s">
        <v>45</v>
      </c>
      <c r="H127" s="29" t="s">
        <v>167</v>
      </c>
      <c r="I127" s="30" t="s">
        <v>45</v>
      </c>
      <c r="J127" s="30" t="s">
        <v>45</v>
      </c>
      <c r="K127" s="30" t="s">
        <v>45</v>
      </c>
      <c r="L127" s="30" t="s">
        <v>45</v>
      </c>
      <c r="M127" s="30" t="s">
        <v>45</v>
      </c>
      <c r="N127" s="30" t="s">
        <v>45</v>
      </c>
      <c r="O127" s="30" t="s">
        <v>45</v>
      </c>
      <c r="P127" s="29" t="s">
        <v>235</v>
      </c>
      <c r="Q127" s="30" t="s">
        <v>45</v>
      </c>
      <c r="R127" s="30" t="s">
        <v>45</v>
      </c>
      <c r="S127" s="12">
        <v>42005</v>
      </c>
      <c r="T127" s="12">
        <v>42339</v>
      </c>
      <c r="U127" s="137">
        <v>180000</v>
      </c>
      <c r="V127" s="77"/>
      <c r="W127" s="137">
        <v>180000</v>
      </c>
      <c r="X127" s="137"/>
      <c r="Y127" s="29" t="s">
        <v>305</v>
      </c>
      <c r="Z127" s="36" t="s">
        <v>296</v>
      </c>
      <c r="AA127" s="76"/>
      <c r="AB127" s="29"/>
      <c r="AC127" s="29" t="s">
        <v>187</v>
      </c>
      <c r="AD127" s="29"/>
      <c r="AE127" s="29"/>
      <c r="AF127" s="29"/>
    </row>
    <row r="128" spans="1:32" ht="51">
      <c r="A128" s="29">
        <v>103</v>
      </c>
      <c r="B128" s="30" t="s">
        <v>45</v>
      </c>
      <c r="C128" s="30" t="s">
        <v>45</v>
      </c>
      <c r="D128" s="30" t="s">
        <v>45</v>
      </c>
      <c r="E128" s="30" t="s">
        <v>45</v>
      </c>
      <c r="F128" s="30">
        <v>100</v>
      </c>
      <c r="G128" s="30" t="s">
        <v>45</v>
      </c>
      <c r="H128" s="30" t="s">
        <v>168</v>
      </c>
      <c r="I128" s="30" t="s">
        <v>45</v>
      </c>
      <c r="J128" s="30" t="s">
        <v>45</v>
      </c>
      <c r="K128" s="30" t="s">
        <v>45</v>
      </c>
      <c r="L128" s="30" t="s">
        <v>45</v>
      </c>
      <c r="M128" s="30" t="s">
        <v>45</v>
      </c>
      <c r="N128" s="30" t="s">
        <v>45</v>
      </c>
      <c r="O128" s="30" t="s">
        <v>45</v>
      </c>
      <c r="P128" s="29" t="s">
        <v>235</v>
      </c>
      <c r="Q128" s="30" t="s">
        <v>45</v>
      </c>
      <c r="R128" s="30" t="s">
        <v>45</v>
      </c>
      <c r="S128" s="12">
        <v>42005</v>
      </c>
      <c r="T128" s="12">
        <v>42339</v>
      </c>
      <c r="U128" s="137">
        <v>61420</v>
      </c>
      <c r="V128" s="77"/>
      <c r="W128" s="137">
        <v>61420</v>
      </c>
      <c r="X128" s="137"/>
      <c r="Y128" s="29" t="s">
        <v>304</v>
      </c>
      <c r="Z128" s="36" t="s">
        <v>275</v>
      </c>
      <c r="AA128" s="76"/>
      <c r="AB128" s="29"/>
      <c r="AC128" s="29" t="s">
        <v>184</v>
      </c>
      <c r="AD128" s="29"/>
      <c r="AE128" s="29"/>
      <c r="AF128" s="29"/>
    </row>
    <row r="129" spans="1:32" ht="97.5" customHeight="1">
      <c r="A129" s="29">
        <v>104</v>
      </c>
      <c r="B129" s="30" t="s">
        <v>45</v>
      </c>
      <c r="C129" s="30" t="s">
        <v>45</v>
      </c>
      <c r="D129" s="30" t="s">
        <v>45</v>
      </c>
      <c r="E129" s="30" t="s">
        <v>45</v>
      </c>
      <c r="F129" s="30">
        <v>101</v>
      </c>
      <c r="G129" s="30" t="s">
        <v>45</v>
      </c>
      <c r="H129" s="59" t="s">
        <v>169</v>
      </c>
      <c r="I129" s="30" t="s">
        <v>45</v>
      </c>
      <c r="J129" s="30" t="s">
        <v>45</v>
      </c>
      <c r="K129" s="30" t="s">
        <v>45</v>
      </c>
      <c r="L129" s="30" t="s">
        <v>45</v>
      </c>
      <c r="M129" s="30" t="s">
        <v>45</v>
      </c>
      <c r="N129" s="30" t="s">
        <v>45</v>
      </c>
      <c r="O129" s="30" t="s">
        <v>45</v>
      </c>
      <c r="P129" s="29" t="s">
        <v>238</v>
      </c>
      <c r="Q129" s="30" t="s">
        <v>45</v>
      </c>
      <c r="R129" s="30" t="s">
        <v>45</v>
      </c>
      <c r="S129" s="12">
        <v>42064</v>
      </c>
      <c r="T129" s="12">
        <v>42064</v>
      </c>
      <c r="U129" s="137">
        <v>5400</v>
      </c>
      <c r="V129" s="77"/>
      <c r="W129" s="137">
        <v>5400</v>
      </c>
      <c r="X129" s="137"/>
      <c r="Y129" s="29" t="s">
        <v>321</v>
      </c>
      <c r="Z129" s="29" t="s">
        <v>301</v>
      </c>
      <c r="AA129" s="76"/>
      <c r="AB129" s="29"/>
      <c r="AC129" s="29" t="s">
        <v>188</v>
      </c>
      <c r="AD129" s="29"/>
      <c r="AE129" s="29"/>
      <c r="AF129" s="29"/>
    </row>
    <row r="130" spans="1:32" ht="57" customHeight="1">
      <c r="A130" s="29">
        <v>105</v>
      </c>
      <c r="B130" s="30" t="s">
        <v>45</v>
      </c>
      <c r="C130" s="30" t="s">
        <v>45</v>
      </c>
      <c r="D130" s="30" t="s">
        <v>45</v>
      </c>
      <c r="E130" s="30" t="s">
        <v>45</v>
      </c>
      <c r="F130" s="30">
        <v>102</v>
      </c>
      <c r="G130" s="30" t="s">
        <v>45</v>
      </c>
      <c r="H130" s="59" t="s">
        <v>170</v>
      </c>
      <c r="I130" s="30" t="s">
        <v>45</v>
      </c>
      <c r="J130" s="30" t="s">
        <v>45</v>
      </c>
      <c r="K130" s="30" t="s">
        <v>45</v>
      </c>
      <c r="L130" s="30" t="s">
        <v>45</v>
      </c>
      <c r="M130" s="30" t="s">
        <v>45</v>
      </c>
      <c r="N130" s="30" t="s">
        <v>45</v>
      </c>
      <c r="O130" s="30" t="s">
        <v>45</v>
      </c>
      <c r="P130" s="29" t="s">
        <v>238</v>
      </c>
      <c r="Q130" s="30" t="s">
        <v>45</v>
      </c>
      <c r="R130" s="30" t="s">
        <v>45</v>
      </c>
      <c r="S130" s="12">
        <v>42156</v>
      </c>
      <c r="T130" s="12">
        <v>42156</v>
      </c>
      <c r="U130" s="137">
        <v>11200</v>
      </c>
      <c r="V130" s="77"/>
      <c r="W130" s="137">
        <v>11200</v>
      </c>
      <c r="X130" s="137"/>
      <c r="Y130" s="29" t="s">
        <v>321</v>
      </c>
      <c r="Z130" s="29" t="s">
        <v>301</v>
      </c>
      <c r="AA130" s="76"/>
      <c r="AB130" s="29"/>
      <c r="AC130" s="29" t="s">
        <v>188</v>
      </c>
      <c r="AD130" s="29"/>
      <c r="AE130" s="29"/>
      <c r="AF130" s="29"/>
    </row>
    <row r="131" spans="1:32" ht="51">
      <c r="A131" s="29">
        <v>106</v>
      </c>
      <c r="B131" s="30" t="s">
        <v>45</v>
      </c>
      <c r="C131" s="30" t="s">
        <v>45</v>
      </c>
      <c r="D131" s="30" t="s">
        <v>45</v>
      </c>
      <c r="E131" s="30" t="s">
        <v>45</v>
      </c>
      <c r="F131" s="30">
        <v>103</v>
      </c>
      <c r="G131" s="30" t="s">
        <v>45</v>
      </c>
      <c r="H131" s="30" t="s">
        <v>171</v>
      </c>
      <c r="I131" s="30" t="s">
        <v>45</v>
      </c>
      <c r="J131" s="30" t="s">
        <v>45</v>
      </c>
      <c r="K131" s="30" t="s">
        <v>45</v>
      </c>
      <c r="L131" s="30" t="s">
        <v>45</v>
      </c>
      <c r="M131" s="30" t="s">
        <v>45</v>
      </c>
      <c r="N131" s="30" t="s">
        <v>45</v>
      </c>
      <c r="O131" s="30" t="s">
        <v>45</v>
      </c>
      <c r="P131" s="29" t="s">
        <v>235</v>
      </c>
      <c r="Q131" s="30" t="s">
        <v>45</v>
      </c>
      <c r="R131" s="30" t="s">
        <v>45</v>
      </c>
      <c r="S131" s="12">
        <v>42005</v>
      </c>
      <c r="T131" s="12">
        <v>42339</v>
      </c>
      <c r="U131" s="137">
        <v>61580</v>
      </c>
      <c r="V131" s="77"/>
      <c r="W131" s="137">
        <v>61580</v>
      </c>
      <c r="X131" s="137"/>
      <c r="Y131" s="29" t="s">
        <v>304</v>
      </c>
      <c r="Z131" s="36" t="s">
        <v>275</v>
      </c>
      <c r="AA131" s="76"/>
      <c r="AB131" s="29"/>
      <c r="AC131" s="29" t="s">
        <v>184</v>
      </c>
      <c r="AD131" s="29"/>
      <c r="AE131" s="29"/>
      <c r="AF131" s="29"/>
    </row>
    <row r="132" spans="1:32" ht="42" customHeight="1">
      <c r="A132" s="29">
        <v>107</v>
      </c>
      <c r="B132" s="30" t="s">
        <v>45</v>
      </c>
      <c r="C132" s="30" t="s">
        <v>45</v>
      </c>
      <c r="D132" s="30" t="s">
        <v>45</v>
      </c>
      <c r="E132" s="30" t="s">
        <v>45</v>
      </c>
      <c r="F132" s="30">
        <v>104</v>
      </c>
      <c r="G132" s="30" t="s">
        <v>45</v>
      </c>
      <c r="H132" s="30" t="s">
        <v>172</v>
      </c>
      <c r="I132" s="30" t="s">
        <v>45</v>
      </c>
      <c r="J132" s="30" t="s">
        <v>45</v>
      </c>
      <c r="K132" s="30" t="s">
        <v>45</v>
      </c>
      <c r="L132" s="30" t="s">
        <v>45</v>
      </c>
      <c r="M132" s="30" t="s">
        <v>45</v>
      </c>
      <c r="N132" s="30" t="s">
        <v>45</v>
      </c>
      <c r="O132" s="30" t="s">
        <v>45</v>
      </c>
      <c r="P132" s="29" t="s">
        <v>238</v>
      </c>
      <c r="Q132" s="30" t="s">
        <v>45</v>
      </c>
      <c r="R132" s="30" t="s">
        <v>45</v>
      </c>
      <c r="S132" s="12">
        <v>42005</v>
      </c>
      <c r="T132" s="12">
        <v>42339</v>
      </c>
      <c r="U132" s="137">
        <v>33000</v>
      </c>
      <c r="V132" s="77"/>
      <c r="W132" s="137">
        <v>24700</v>
      </c>
      <c r="X132" s="137">
        <f>U132-W132</f>
        <v>8300</v>
      </c>
      <c r="Y132" s="29" t="s">
        <v>321</v>
      </c>
      <c r="Z132" s="29" t="s">
        <v>301</v>
      </c>
      <c r="AA132" s="76"/>
      <c r="AB132" s="29"/>
      <c r="AC132" s="29" t="s">
        <v>188</v>
      </c>
      <c r="AD132" s="29"/>
      <c r="AE132" s="29"/>
      <c r="AF132" s="29"/>
    </row>
    <row r="133" spans="1:32" ht="51">
      <c r="A133" s="29">
        <v>108</v>
      </c>
      <c r="B133" s="30" t="s">
        <v>45</v>
      </c>
      <c r="C133" s="30" t="s">
        <v>45</v>
      </c>
      <c r="D133" s="30" t="s">
        <v>45</v>
      </c>
      <c r="E133" s="30" t="s">
        <v>45</v>
      </c>
      <c r="F133" s="30">
        <v>105</v>
      </c>
      <c r="G133" s="30" t="s">
        <v>45</v>
      </c>
      <c r="H133" s="30" t="s">
        <v>173</v>
      </c>
      <c r="I133" s="30" t="s">
        <v>45</v>
      </c>
      <c r="J133" s="30" t="s">
        <v>45</v>
      </c>
      <c r="K133" s="30" t="s">
        <v>45</v>
      </c>
      <c r="L133" s="30" t="s">
        <v>45</v>
      </c>
      <c r="M133" s="30" t="s">
        <v>45</v>
      </c>
      <c r="N133" s="30" t="s">
        <v>45</v>
      </c>
      <c r="O133" s="30" t="s">
        <v>45</v>
      </c>
      <c r="P133" s="29" t="s">
        <v>235</v>
      </c>
      <c r="Q133" s="30" t="s">
        <v>45</v>
      </c>
      <c r="R133" s="30" t="s">
        <v>45</v>
      </c>
      <c r="S133" s="12">
        <v>42005</v>
      </c>
      <c r="T133" s="12">
        <v>42339</v>
      </c>
      <c r="U133" s="137">
        <v>61510</v>
      </c>
      <c r="V133" s="77"/>
      <c r="W133" s="137">
        <v>61510</v>
      </c>
      <c r="X133" s="137"/>
      <c r="Y133" s="29" t="s">
        <v>304</v>
      </c>
      <c r="Z133" s="36" t="s">
        <v>275</v>
      </c>
      <c r="AA133" s="76"/>
      <c r="AB133" s="29"/>
      <c r="AC133" s="29" t="s">
        <v>184</v>
      </c>
      <c r="AD133" s="29"/>
      <c r="AE133" s="29"/>
      <c r="AF133" s="29"/>
    </row>
    <row r="134" spans="1:32" ht="38.25">
      <c r="A134" s="29">
        <v>109</v>
      </c>
      <c r="B134" s="30" t="s">
        <v>45</v>
      </c>
      <c r="C134" s="30" t="s">
        <v>45</v>
      </c>
      <c r="D134" s="30" t="s">
        <v>45</v>
      </c>
      <c r="E134" s="30" t="s">
        <v>45</v>
      </c>
      <c r="F134" s="30">
        <v>106</v>
      </c>
      <c r="G134" s="30" t="s">
        <v>45</v>
      </c>
      <c r="H134" s="30" t="s">
        <v>174</v>
      </c>
      <c r="I134" s="30" t="s">
        <v>45</v>
      </c>
      <c r="J134" s="30" t="s">
        <v>45</v>
      </c>
      <c r="K134" s="30" t="s">
        <v>45</v>
      </c>
      <c r="L134" s="30" t="s">
        <v>45</v>
      </c>
      <c r="M134" s="30" t="s">
        <v>45</v>
      </c>
      <c r="N134" s="30" t="s">
        <v>45</v>
      </c>
      <c r="O134" s="30" t="s">
        <v>45</v>
      </c>
      <c r="P134" s="29" t="s">
        <v>238</v>
      </c>
      <c r="Q134" s="30" t="s">
        <v>45</v>
      </c>
      <c r="R134" s="30" t="s">
        <v>45</v>
      </c>
      <c r="S134" s="12">
        <v>42217</v>
      </c>
      <c r="T134" s="12">
        <v>42552</v>
      </c>
      <c r="U134" s="137">
        <v>30000</v>
      </c>
      <c r="V134" s="77"/>
      <c r="W134" s="137">
        <f>+U134</f>
        <v>30000</v>
      </c>
      <c r="X134" s="137"/>
      <c r="Y134" s="29" t="s">
        <v>321</v>
      </c>
      <c r="Z134" s="39" t="s">
        <v>299</v>
      </c>
      <c r="AA134" s="76"/>
      <c r="AB134" s="29"/>
      <c r="AC134" s="29" t="s">
        <v>189</v>
      </c>
      <c r="AD134" s="29"/>
      <c r="AE134" s="29"/>
      <c r="AF134" s="29"/>
    </row>
    <row r="135" spans="1:32" ht="51">
      <c r="A135" s="29">
        <v>110</v>
      </c>
      <c r="B135" s="30" t="s">
        <v>45</v>
      </c>
      <c r="C135" s="30" t="s">
        <v>45</v>
      </c>
      <c r="D135" s="30" t="s">
        <v>45</v>
      </c>
      <c r="E135" s="30" t="s">
        <v>45</v>
      </c>
      <c r="F135" s="30">
        <v>107</v>
      </c>
      <c r="G135" s="30" t="s">
        <v>45</v>
      </c>
      <c r="H135" s="30" t="s">
        <v>175</v>
      </c>
      <c r="I135" s="30" t="s">
        <v>45</v>
      </c>
      <c r="J135" s="30" t="s">
        <v>45</v>
      </c>
      <c r="K135" s="30" t="s">
        <v>45</v>
      </c>
      <c r="L135" s="30" t="s">
        <v>45</v>
      </c>
      <c r="M135" s="30" t="s">
        <v>45</v>
      </c>
      <c r="N135" s="30" t="s">
        <v>45</v>
      </c>
      <c r="O135" s="30" t="s">
        <v>45</v>
      </c>
      <c r="P135" s="29" t="s">
        <v>235</v>
      </c>
      <c r="Q135" s="30" t="s">
        <v>45</v>
      </c>
      <c r="R135" s="30" t="s">
        <v>45</v>
      </c>
      <c r="S135" s="12">
        <v>42005</v>
      </c>
      <c r="T135" s="12">
        <v>42339</v>
      </c>
      <c r="U135" s="137">
        <v>55440</v>
      </c>
      <c r="V135" s="77"/>
      <c r="W135" s="137">
        <v>55440</v>
      </c>
      <c r="X135" s="137"/>
      <c r="Y135" s="29" t="s">
        <v>304</v>
      </c>
      <c r="Z135" s="36" t="s">
        <v>275</v>
      </c>
      <c r="AA135" s="76"/>
      <c r="AB135" s="29"/>
      <c r="AC135" s="29" t="s">
        <v>184</v>
      </c>
      <c r="AD135" s="29"/>
      <c r="AE135" s="29"/>
      <c r="AF135" s="29"/>
    </row>
    <row r="136" spans="1:32" ht="38.25">
      <c r="A136" s="29">
        <v>111</v>
      </c>
      <c r="B136" s="30" t="s">
        <v>45</v>
      </c>
      <c r="C136" s="30" t="s">
        <v>45</v>
      </c>
      <c r="D136" s="30" t="s">
        <v>45</v>
      </c>
      <c r="E136" s="30" t="s">
        <v>45</v>
      </c>
      <c r="F136" s="30">
        <v>108</v>
      </c>
      <c r="G136" s="30" t="s">
        <v>45</v>
      </c>
      <c r="H136" s="30" t="s">
        <v>176</v>
      </c>
      <c r="I136" s="30" t="s">
        <v>45</v>
      </c>
      <c r="J136" s="30" t="s">
        <v>45</v>
      </c>
      <c r="K136" s="30" t="s">
        <v>45</v>
      </c>
      <c r="L136" s="30" t="s">
        <v>45</v>
      </c>
      <c r="M136" s="30" t="s">
        <v>45</v>
      </c>
      <c r="N136" s="30" t="s">
        <v>45</v>
      </c>
      <c r="O136" s="30" t="s">
        <v>45</v>
      </c>
      <c r="P136" s="29" t="s">
        <v>238</v>
      </c>
      <c r="Q136" s="30" t="s">
        <v>45</v>
      </c>
      <c r="R136" s="30" t="s">
        <v>45</v>
      </c>
      <c r="S136" s="12">
        <v>42156</v>
      </c>
      <c r="T136" s="12">
        <v>42491</v>
      </c>
      <c r="U136" s="137">
        <v>4310</v>
      </c>
      <c r="V136" s="77"/>
      <c r="W136" s="137">
        <f>+U136</f>
        <v>4310</v>
      </c>
      <c r="X136" s="137"/>
      <c r="Y136" s="29" t="s">
        <v>321</v>
      </c>
      <c r="Z136" s="29" t="s">
        <v>300</v>
      </c>
      <c r="AA136" s="76"/>
      <c r="AB136" s="29"/>
      <c r="AC136" s="29" t="s">
        <v>190</v>
      </c>
      <c r="AD136" s="29"/>
      <c r="AE136" s="29"/>
      <c r="AF136" s="29"/>
    </row>
    <row r="137" spans="1:32" ht="51">
      <c r="A137" s="29">
        <v>112</v>
      </c>
      <c r="B137" s="30" t="s">
        <v>45</v>
      </c>
      <c r="C137" s="30" t="s">
        <v>45</v>
      </c>
      <c r="D137" s="30" t="s">
        <v>45</v>
      </c>
      <c r="E137" s="30" t="s">
        <v>45</v>
      </c>
      <c r="F137" s="30">
        <v>109</v>
      </c>
      <c r="G137" s="30" t="s">
        <v>45</v>
      </c>
      <c r="H137" s="30" t="s">
        <v>177</v>
      </c>
      <c r="I137" s="30" t="s">
        <v>45</v>
      </c>
      <c r="J137" s="30" t="s">
        <v>45</v>
      </c>
      <c r="K137" s="30" t="s">
        <v>45</v>
      </c>
      <c r="L137" s="30" t="s">
        <v>45</v>
      </c>
      <c r="M137" s="30" t="s">
        <v>45</v>
      </c>
      <c r="N137" s="30" t="s">
        <v>45</v>
      </c>
      <c r="O137" s="30" t="s">
        <v>45</v>
      </c>
      <c r="P137" s="29" t="s">
        <v>235</v>
      </c>
      <c r="Q137" s="30" t="s">
        <v>45</v>
      </c>
      <c r="R137" s="30" t="s">
        <v>45</v>
      </c>
      <c r="S137" s="12">
        <v>42005</v>
      </c>
      <c r="T137" s="12">
        <v>42339</v>
      </c>
      <c r="U137" s="137">
        <v>54180</v>
      </c>
      <c r="V137" s="77"/>
      <c r="W137" s="137">
        <v>54180</v>
      </c>
      <c r="X137" s="137"/>
      <c r="Y137" s="29" t="s">
        <v>304</v>
      </c>
      <c r="Z137" s="36" t="s">
        <v>275</v>
      </c>
      <c r="AA137" s="76"/>
      <c r="AB137" s="29"/>
      <c r="AC137" s="29" t="s">
        <v>184</v>
      </c>
      <c r="AD137" s="29"/>
      <c r="AE137" s="29"/>
      <c r="AF137" s="29"/>
    </row>
    <row r="138" spans="1:32" ht="51">
      <c r="A138" s="29">
        <v>113</v>
      </c>
      <c r="B138" s="30" t="s">
        <v>45</v>
      </c>
      <c r="C138" s="30" t="s">
        <v>45</v>
      </c>
      <c r="D138" s="30" t="s">
        <v>45</v>
      </c>
      <c r="E138" s="30" t="s">
        <v>45</v>
      </c>
      <c r="F138" s="30">
        <v>110</v>
      </c>
      <c r="G138" s="30" t="s">
        <v>45</v>
      </c>
      <c r="H138" s="30" t="s">
        <v>178</v>
      </c>
      <c r="I138" s="30" t="s">
        <v>45</v>
      </c>
      <c r="J138" s="30" t="s">
        <v>45</v>
      </c>
      <c r="K138" s="30" t="s">
        <v>45</v>
      </c>
      <c r="L138" s="30" t="s">
        <v>45</v>
      </c>
      <c r="M138" s="30" t="s">
        <v>45</v>
      </c>
      <c r="N138" s="30" t="s">
        <v>45</v>
      </c>
      <c r="O138" s="30" t="s">
        <v>45</v>
      </c>
      <c r="P138" s="29" t="s">
        <v>235</v>
      </c>
      <c r="Q138" s="30" t="s">
        <v>45</v>
      </c>
      <c r="R138" s="30" t="s">
        <v>45</v>
      </c>
      <c r="S138" s="12">
        <v>42005</v>
      </c>
      <c r="T138" s="12">
        <v>42339</v>
      </c>
      <c r="U138" s="137">
        <v>31850</v>
      </c>
      <c r="V138" s="77"/>
      <c r="W138" s="137">
        <v>31850</v>
      </c>
      <c r="X138" s="137"/>
      <c r="Y138" s="29" t="s">
        <v>304</v>
      </c>
      <c r="Z138" s="36" t="s">
        <v>275</v>
      </c>
      <c r="AA138" s="76"/>
      <c r="AB138" s="29"/>
      <c r="AC138" s="29" t="s">
        <v>184</v>
      </c>
      <c r="AD138" s="29"/>
      <c r="AE138" s="29"/>
      <c r="AF138" s="29"/>
    </row>
    <row r="139" spans="1:32" ht="38.25">
      <c r="A139" s="29">
        <v>114</v>
      </c>
      <c r="B139" s="30" t="s">
        <v>45</v>
      </c>
      <c r="C139" s="30" t="s">
        <v>45</v>
      </c>
      <c r="D139" s="30" t="s">
        <v>45</v>
      </c>
      <c r="E139" s="30" t="s">
        <v>45</v>
      </c>
      <c r="F139" s="30">
        <v>111</v>
      </c>
      <c r="G139" s="30" t="s">
        <v>45</v>
      </c>
      <c r="H139" s="126" t="s">
        <v>179</v>
      </c>
      <c r="I139" s="30" t="s">
        <v>45</v>
      </c>
      <c r="J139" s="30" t="s">
        <v>45</v>
      </c>
      <c r="K139" s="30" t="s">
        <v>45</v>
      </c>
      <c r="L139" s="30" t="s">
        <v>45</v>
      </c>
      <c r="M139" s="30" t="s">
        <v>45</v>
      </c>
      <c r="N139" s="30" t="s">
        <v>45</v>
      </c>
      <c r="O139" s="30" t="s">
        <v>45</v>
      </c>
      <c r="P139" s="29" t="s">
        <v>235</v>
      </c>
      <c r="Q139" s="30" t="s">
        <v>45</v>
      </c>
      <c r="R139" s="30" t="s">
        <v>45</v>
      </c>
      <c r="S139" s="12">
        <v>42005</v>
      </c>
      <c r="T139" s="12">
        <v>42339</v>
      </c>
      <c r="U139" s="137">
        <v>141440</v>
      </c>
      <c r="V139" s="77"/>
      <c r="W139" s="137">
        <f>+U139</f>
        <v>141440</v>
      </c>
      <c r="X139" s="137"/>
      <c r="Y139" s="29" t="s">
        <v>309</v>
      </c>
      <c r="Z139" s="36" t="s">
        <v>295</v>
      </c>
      <c r="AA139" s="76"/>
      <c r="AB139" s="29"/>
      <c r="AC139" s="55" t="s">
        <v>191</v>
      </c>
      <c r="AD139" s="29"/>
      <c r="AE139" s="29"/>
      <c r="AF139" s="29"/>
    </row>
    <row r="140" spans="1:32" ht="38.25">
      <c r="A140" s="29">
        <v>115</v>
      </c>
      <c r="B140" s="30" t="s">
        <v>45</v>
      </c>
      <c r="C140" s="30" t="s">
        <v>45</v>
      </c>
      <c r="D140" s="30" t="s">
        <v>45</v>
      </c>
      <c r="E140" s="30" t="s">
        <v>45</v>
      </c>
      <c r="F140" s="30">
        <v>112</v>
      </c>
      <c r="G140" s="30" t="s">
        <v>45</v>
      </c>
      <c r="H140" s="46" t="s">
        <v>379</v>
      </c>
      <c r="I140" s="30" t="s">
        <v>45</v>
      </c>
      <c r="J140" s="30" t="s">
        <v>45</v>
      </c>
      <c r="K140" s="30" t="s">
        <v>45</v>
      </c>
      <c r="L140" s="30" t="s">
        <v>45</v>
      </c>
      <c r="M140" s="30" t="s">
        <v>45</v>
      </c>
      <c r="N140" s="30" t="s">
        <v>45</v>
      </c>
      <c r="O140" s="30" t="s">
        <v>45</v>
      </c>
      <c r="P140" s="36" t="s">
        <v>236</v>
      </c>
      <c r="Q140" s="30" t="s">
        <v>45</v>
      </c>
      <c r="R140" s="30" t="s">
        <v>45</v>
      </c>
      <c r="S140" s="12">
        <v>41640</v>
      </c>
      <c r="T140" s="12">
        <v>42675</v>
      </c>
      <c r="U140" s="133">
        <v>303447.96000000002</v>
      </c>
      <c r="V140" s="77">
        <v>824075</v>
      </c>
      <c r="W140" s="133">
        <v>303447.96000000002</v>
      </c>
      <c r="X140" s="122">
        <v>278190</v>
      </c>
      <c r="Y140" s="36" t="s">
        <v>307</v>
      </c>
      <c r="Z140" s="36" t="s">
        <v>297</v>
      </c>
      <c r="AA140" s="76"/>
      <c r="AB140" s="36"/>
      <c r="AC140" s="50" t="s">
        <v>245</v>
      </c>
      <c r="AD140" s="36"/>
      <c r="AE140" s="36"/>
      <c r="AF140" s="36"/>
    </row>
    <row r="141" spans="1:32" ht="38.25">
      <c r="A141" s="29">
        <v>116</v>
      </c>
      <c r="B141" s="30" t="s">
        <v>45</v>
      </c>
      <c r="C141" s="30" t="s">
        <v>45</v>
      </c>
      <c r="D141" s="30" t="s">
        <v>45</v>
      </c>
      <c r="E141" s="30" t="s">
        <v>45</v>
      </c>
      <c r="F141" s="30">
        <v>113</v>
      </c>
      <c r="G141" s="30" t="s">
        <v>45</v>
      </c>
      <c r="H141" s="46" t="s">
        <v>380</v>
      </c>
      <c r="I141" s="30" t="s">
        <v>45</v>
      </c>
      <c r="J141" s="30" t="s">
        <v>45</v>
      </c>
      <c r="K141" s="30" t="s">
        <v>45</v>
      </c>
      <c r="L141" s="30" t="s">
        <v>45</v>
      </c>
      <c r="M141" s="30" t="s">
        <v>45</v>
      </c>
      <c r="N141" s="30" t="s">
        <v>45</v>
      </c>
      <c r="O141" s="30" t="s">
        <v>45</v>
      </c>
      <c r="P141" s="36" t="s">
        <v>236</v>
      </c>
      <c r="Q141" s="30" t="s">
        <v>45</v>
      </c>
      <c r="R141" s="30" t="s">
        <v>45</v>
      </c>
      <c r="S141" s="12">
        <v>41640</v>
      </c>
      <c r="T141" s="12">
        <v>42644</v>
      </c>
      <c r="U141" s="133">
        <v>106094.01599999997</v>
      </c>
      <c r="V141" s="77">
        <v>288120</v>
      </c>
      <c r="W141" s="133">
        <v>106094.01599999997</v>
      </c>
      <c r="X141" s="133">
        <v>97240</v>
      </c>
      <c r="Y141" s="36" t="s">
        <v>307</v>
      </c>
      <c r="Z141" s="36" t="s">
        <v>297</v>
      </c>
      <c r="AA141" s="76"/>
      <c r="AB141" s="36"/>
      <c r="AC141" s="50" t="s">
        <v>245</v>
      </c>
      <c r="AD141" s="36"/>
      <c r="AE141" s="36"/>
      <c r="AF141" s="36"/>
    </row>
    <row r="142" spans="1:32" ht="38.25">
      <c r="A142" s="29">
        <v>117</v>
      </c>
      <c r="B142" s="30" t="s">
        <v>45</v>
      </c>
      <c r="C142" s="30" t="s">
        <v>45</v>
      </c>
      <c r="D142" s="30" t="s">
        <v>45</v>
      </c>
      <c r="E142" s="30" t="s">
        <v>45</v>
      </c>
      <c r="F142" s="30">
        <v>114</v>
      </c>
      <c r="G142" s="30" t="s">
        <v>45</v>
      </c>
      <c r="H142" s="46" t="s">
        <v>381</v>
      </c>
      <c r="I142" s="30" t="s">
        <v>45</v>
      </c>
      <c r="J142" s="30" t="s">
        <v>45</v>
      </c>
      <c r="K142" s="30" t="s">
        <v>45</v>
      </c>
      <c r="L142" s="30" t="s">
        <v>45</v>
      </c>
      <c r="M142" s="30" t="s">
        <v>45</v>
      </c>
      <c r="N142" s="30" t="s">
        <v>45</v>
      </c>
      <c r="O142" s="30" t="s">
        <v>45</v>
      </c>
      <c r="P142" s="36" t="s">
        <v>236</v>
      </c>
      <c r="Q142" s="30" t="s">
        <v>45</v>
      </c>
      <c r="R142" s="30" t="s">
        <v>45</v>
      </c>
      <c r="S142" s="12">
        <v>41487</v>
      </c>
      <c r="T142" s="12">
        <v>42552</v>
      </c>
      <c r="U142" s="133">
        <v>2499510</v>
      </c>
      <c r="V142" s="77">
        <v>2284560</v>
      </c>
      <c r="W142" s="133">
        <v>2499510</v>
      </c>
      <c r="X142" s="122">
        <v>1431290</v>
      </c>
      <c r="Y142" s="36" t="s">
        <v>307</v>
      </c>
      <c r="Z142" s="36" t="s">
        <v>297</v>
      </c>
      <c r="AA142" s="76"/>
      <c r="AB142" s="36"/>
      <c r="AC142" s="50" t="s">
        <v>245</v>
      </c>
      <c r="AD142" s="36"/>
      <c r="AE142" s="36"/>
      <c r="AF142" s="36"/>
    </row>
    <row r="143" spans="1:32" ht="56.25" customHeight="1">
      <c r="A143" s="29">
        <v>118</v>
      </c>
      <c r="B143" s="30" t="s">
        <v>45</v>
      </c>
      <c r="C143" s="30" t="s">
        <v>45</v>
      </c>
      <c r="D143" s="30" t="s">
        <v>45</v>
      </c>
      <c r="E143" s="30" t="s">
        <v>45</v>
      </c>
      <c r="F143" s="30">
        <v>115</v>
      </c>
      <c r="G143" s="30" t="s">
        <v>45</v>
      </c>
      <c r="H143" s="46" t="s">
        <v>370</v>
      </c>
      <c r="I143" s="30" t="s">
        <v>45</v>
      </c>
      <c r="J143" s="30" t="s">
        <v>45</v>
      </c>
      <c r="K143" s="30" t="s">
        <v>45</v>
      </c>
      <c r="L143" s="30" t="s">
        <v>45</v>
      </c>
      <c r="M143" s="30" t="s">
        <v>45</v>
      </c>
      <c r="N143" s="30" t="s">
        <v>45</v>
      </c>
      <c r="O143" s="30" t="s">
        <v>45</v>
      </c>
      <c r="P143" s="36" t="s">
        <v>236</v>
      </c>
      <c r="Q143" s="30" t="s">
        <v>45</v>
      </c>
      <c r="R143" s="30" t="s">
        <v>45</v>
      </c>
      <c r="S143" s="12">
        <v>41883</v>
      </c>
      <c r="T143" s="127">
        <v>42215</v>
      </c>
      <c r="U143" s="122">
        <v>1702581.73</v>
      </c>
      <c r="V143" s="77">
        <f>+U143/11*4</f>
        <v>619120.62909090903</v>
      </c>
      <c r="W143" s="122">
        <f>+U143/11*7</f>
        <v>1083461.1009090908</v>
      </c>
      <c r="X143" s="122"/>
      <c r="Y143" s="36" t="s">
        <v>307</v>
      </c>
      <c r="Z143" s="36" t="s">
        <v>297</v>
      </c>
      <c r="AA143" s="76"/>
      <c r="AB143" s="36"/>
      <c r="AC143" s="50" t="s">
        <v>245</v>
      </c>
      <c r="AD143" s="36"/>
      <c r="AE143" s="36"/>
      <c r="AF143" s="36"/>
    </row>
    <row r="144" spans="1:32" ht="38.25">
      <c r="A144" s="29">
        <v>119</v>
      </c>
      <c r="B144" s="30" t="s">
        <v>45</v>
      </c>
      <c r="C144" s="30" t="s">
        <v>45</v>
      </c>
      <c r="D144" s="30" t="s">
        <v>45</v>
      </c>
      <c r="E144" s="30" t="s">
        <v>45</v>
      </c>
      <c r="F144" s="30">
        <v>116</v>
      </c>
      <c r="G144" s="30" t="s">
        <v>45</v>
      </c>
      <c r="H144" s="125" t="s">
        <v>375</v>
      </c>
      <c r="I144" s="30" t="s">
        <v>45</v>
      </c>
      <c r="J144" s="30" t="s">
        <v>45</v>
      </c>
      <c r="K144" s="30" t="s">
        <v>45</v>
      </c>
      <c r="L144" s="30" t="s">
        <v>45</v>
      </c>
      <c r="M144" s="30" t="s">
        <v>45</v>
      </c>
      <c r="N144" s="30" t="s">
        <v>45</v>
      </c>
      <c r="O144" s="30" t="s">
        <v>45</v>
      </c>
      <c r="P144" s="36" t="s">
        <v>236</v>
      </c>
      <c r="Q144" s="30" t="s">
        <v>45</v>
      </c>
      <c r="R144" s="30" t="s">
        <v>45</v>
      </c>
      <c r="S144" s="12">
        <v>41913</v>
      </c>
      <c r="T144" s="127">
        <v>42217</v>
      </c>
      <c r="U144" s="122">
        <v>11030145.5</v>
      </c>
      <c r="V144" s="77">
        <f>+U144/11*3</f>
        <v>3008221.5</v>
      </c>
      <c r="W144" s="122">
        <f>+U144/11*8</f>
        <v>8021924</v>
      </c>
      <c r="X144" s="122"/>
      <c r="Y144" s="36" t="s">
        <v>307</v>
      </c>
      <c r="Z144" s="36" t="s">
        <v>297</v>
      </c>
      <c r="AA144" s="76"/>
      <c r="AB144" s="36"/>
      <c r="AC144" s="50" t="s">
        <v>245</v>
      </c>
      <c r="AD144" s="36"/>
      <c r="AE144" s="36"/>
      <c r="AF144" s="36"/>
    </row>
    <row r="145" spans="1:40" ht="38.25">
      <c r="A145" s="64">
        <v>120</v>
      </c>
      <c r="B145" s="45" t="s">
        <v>45</v>
      </c>
      <c r="C145" s="45" t="s">
        <v>45</v>
      </c>
      <c r="D145" s="45" t="s">
        <v>45</v>
      </c>
      <c r="E145" s="45" t="s">
        <v>45</v>
      </c>
      <c r="F145" s="45">
        <v>117</v>
      </c>
      <c r="G145" s="45" t="s">
        <v>45</v>
      </c>
      <c r="H145" s="124" t="s">
        <v>366</v>
      </c>
      <c r="I145" s="45" t="s">
        <v>45</v>
      </c>
      <c r="J145" s="45" t="s">
        <v>45</v>
      </c>
      <c r="K145" s="45" t="s">
        <v>45</v>
      </c>
      <c r="L145" s="45" t="s">
        <v>45</v>
      </c>
      <c r="M145" s="45" t="s">
        <v>45</v>
      </c>
      <c r="N145" s="45" t="s">
        <v>45</v>
      </c>
      <c r="O145" s="45" t="s">
        <v>45</v>
      </c>
      <c r="P145" s="37" t="s">
        <v>236</v>
      </c>
      <c r="Q145" s="45" t="s">
        <v>45</v>
      </c>
      <c r="R145" s="45" t="s">
        <v>45</v>
      </c>
      <c r="S145" s="13">
        <v>41913</v>
      </c>
      <c r="T145" s="138">
        <v>42217</v>
      </c>
      <c r="U145" s="141">
        <v>1917986.6199999999</v>
      </c>
      <c r="V145" s="77">
        <f>+U145/11*3</f>
        <v>523087.25999999995</v>
      </c>
      <c r="W145" s="141">
        <f>+U145/11*8</f>
        <v>1394899.3599999999</v>
      </c>
      <c r="X145" s="134"/>
      <c r="Y145" s="37" t="s">
        <v>307</v>
      </c>
      <c r="Z145" s="37" t="s">
        <v>297</v>
      </c>
      <c r="AA145" s="145"/>
      <c r="AB145" s="37"/>
      <c r="AC145" s="56" t="s">
        <v>245</v>
      </c>
      <c r="AD145" s="37"/>
      <c r="AE145" s="37"/>
      <c r="AF145" s="37"/>
    </row>
    <row r="146" spans="1:40">
      <c r="A146" s="160" t="s">
        <v>55</v>
      </c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60">
        <f>SUM(U119:U145)</f>
        <v>20342050.905999999</v>
      </c>
      <c r="V146" s="60">
        <f>SUM(V119:V145)</f>
        <v>7547184.3890909087</v>
      </c>
      <c r="W146" s="60">
        <f>SUM(W119:W145)</f>
        <v>16183321.516909089</v>
      </c>
      <c r="X146" s="60">
        <f>SUM(X119:X145)</f>
        <v>1815020</v>
      </c>
      <c r="Y146" s="62"/>
      <c r="Z146" s="62"/>
      <c r="AA146" s="139"/>
      <c r="AB146" s="139"/>
      <c r="AC146" s="62"/>
      <c r="AD146" s="63"/>
      <c r="AE146" s="121"/>
      <c r="AF146" s="121"/>
    </row>
    <row r="147" spans="1:40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42"/>
      <c r="V147" s="32"/>
      <c r="W147" s="123"/>
      <c r="X147" s="32"/>
      <c r="Y147" s="33"/>
      <c r="Z147" s="33"/>
      <c r="AA147" s="33"/>
      <c r="AB147" s="33"/>
      <c r="AC147" s="33"/>
      <c r="AD147" s="33"/>
    </row>
    <row r="148" spans="1:40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18"/>
    </row>
    <row r="149" spans="1:40">
      <c r="A149" s="157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18"/>
      <c r="AF149" s="118"/>
    </row>
    <row r="150" spans="1:40">
      <c r="A150" s="157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18"/>
    </row>
    <row r="151" spans="1:40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</row>
    <row r="152" spans="1:40">
      <c r="A152" s="157" t="s">
        <v>56</v>
      </c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</row>
    <row r="153" spans="1:40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</row>
    <row r="154" spans="1:40">
      <c r="U154" s="118"/>
      <c r="V154" s="118"/>
      <c r="W154" s="118"/>
    </row>
  </sheetData>
  <autoFilter ref="A19:AF147">
    <filterColumn colId="9" showButton="0"/>
    <filterColumn colId="12" showButton="0"/>
    <filterColumn colId="21" showButton="0"/>
    <filterColumn colId="22" showButton="0"/>
    <filterColumn colId="28"/>
  </autoFilter>
  <sortState ref="A24:AD108">
    <sortCondition ref="R24:R108"/>
  </sortState>
  <mergeCells count="68">
    <mergeCell ref="X6:AC6"/>
    <mergeCell ref="X7:AC7"/>
    <mergeCell ref="A8:AD8"/>
    <mergeCell ref="X5:AC5"/>
    <mergeCell ref="A1:L1"/>
    <mergeCell ref="X1:AD1"/>
    <mergeCell ref="X3:AC3"/>
    <mergeCell ref="X4:AC4"/>
    <mergeCell ref="S19:S21"/>
    <mergeCell ref="A9:G9"/>
    <mergeCell ref="A10:G10"/>
    <mergeCell ref="G19:G21"/>
    <mergeCell ref="A19:A21"/>
    <mergeCell ref="H19:H21"/>
    <mergeCell ref="A16:G16"/>
    <mergeCell ref="F19:F21"/>
    <mergeCell ref="B19:B21"/>
    <mergeCell ref="A11:G11"/>
    <mergeCell ref="A12:G12"/>
    <mergeCell ref="A13:G13"/>
    <mergeCell ref="A14:G14"/>
    <mergeCell ref="A15:G15"/>
    <mergeCell ref="A17:G17"/>
    <mergeCell ref="T19:T21"/>
    <mergeCell ref="A113:T113"/>
    <mergeCell ref="Y113:AD113"/>
    <mergeCell ref="A104:AF104"/>
    <mergeCell ref="A105:AF105"/>
    <mergeCell ref="U19:U21"/>
    <mergeCell ref="V19:X20"/>
    <mergeCell ref="Y19:Y21"/>
    <mergeCell ref="Z19:Z21"/>
    <mergeCell ref="AA19:AA21"/>
    <mergeCell ref="AB19:AB21"/>
    <mergeCell ref="O19:O21"/>
    <mergeCell ref="P19:P21"/>
    <mergeCell ref="Q19:Q21"/>
    <mergeCell ref="R19:R21"/>
    <mergeCell ref="E19:E21"/>
    <mergeCell ref="AE152:AN152"/>
    <mergeCell ref="A116:T116"/>
    <mergeCell ref="Y116:AD116"/>
    <mergeCell ref="A117:T117"/>
    <mergeCell ref="Y117:AD117"/>
    <mergeCell ref="A146:T146"/>
    <mergeCell ref="A118:AF118"/>
    <mergeCell ref="A153:AD153"/>
    <mergeCell ref="A148:AD148"/>
    <mergeCell ref="A149:AD149"/>
    <mergeCell ref="A150:AD150"/>
    <mergeCell ref="A151:AD151"/>
    <mergeCell ref="A152:AD152"/>
    <mergeCell ref="A114:T114"/>
    <mergeCell ref="Y114:AD114"/>
    <mergeCell ref="A115:T115"/>
    <mergeCell ref="Y115:AD115"/>
    <mergeCell ref="AC19:AC21"/>
    <mergeCell ref="AD19:AD21"/>
    <mergeCell ref="J19:K20"/>
    <mergeCell ref="I19:I21"/>
    <mergeCell ref="A110:AF110"/>
    <mergeCell ref="AE19:AE21"/>
    <mergeCell ref="AF19:AF21"/>
    <mergeCell ref="A23:AF23"/>
    <mergeCell ref="L19:L21"/>
    <mergeCell ref="M19:N20"/>
    <mergeCell ref="C19:C21"/>
    <mergeCell ref="D19:D21"/>
  </mergeCells>
  <dataValidations count="1">
    <dataValidation type="textLength" allowBlank="1" showInputMessage="1" showErrorMessage="1" sqref="H46">
      <formula1>0</formula1>
      <formula2>240</formula2>
    </dataValidation>
  </dataValidations>
  <pageMargins left="0.98425196850393704" right="0.98425196850393704" top="0.98425196850393704" bottom="0.98425196850393704" header="0.51181102362204722" footer="0.51181102362204722"/>
  <pageSetup paperSize="8" scale="45" fitToHeight="1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view="pageBreakPreview" topLeftCell="A4" zoomScale="90" zoomScaleSheetLayoutView="90" workbookViewId="0">
      <selection activeCell="D37" sqref="D37"/>
    </sheetView>
  </sheetViews>
  <sheetFormatPr defaultRowHeight="15"/>
  <cols>
    <col min="1" max="1" width="9.28515625" style="2" customWidth="1"/>
    <col min="2" max="2" width="9.140625" style="2" customWidth="1"/>
    <col min="3" max="3" width="39" style="2" customWidth="1"/>
    <col min="4" max="4" width="12.85546875" style="2" customWidth="1"/>
    <col min="5" max="5" width="22.140625" style="2" customWidth="1"/>
    <col min="6" max="6" width="53.7109375" style="2" customWidth="1"/>
    <col min="7" max="7" width="17" style="2" customWidth="1"/>
    <col min="8" max="16384" width="9.140625" style="2"/>
  </cols>
  <sheetData>
    <row r="1" spans="1:7">
      <c r="A1" s="187" t="s">
        <v>383</v>
      </c>
      <c r="B1" s="187"/>
      <c r="C1" s="187"/>
      <c r="D1" s="187"/>
      <c r="E1" s="187"/>
      <c r="F1" s="187"/>
      <c r="G1" s="187"/>
    </row>
    <row r="2" spans="1:7" ht="15.75">
      <c r="A2" s="3"/>
      <c r="B2" s="3"/>
      <c r="C2" s="3"/>
      <c r="D2" s="3"/>
      <c r="E2" s="3"/>
      <c r="F2" s="188"/>
      <c r="G2" s="188"/>
    </row>
    <row r="3" spans="1:7">
      <c r="A3" s="4"/>
    </row>
    <row r="4" spans="1:7" ht="15.75">
      <c r="A4" s="189" t="s">
        <v>354</v>
      </c>
      <c r="B4" s="189"/>
      <c r="C4" s="189"/>
      <c r="D4" s="189"/>
      <c r="E4" s="189"/>
      <c r="F4" s="189"/>
      <c r="G4" s="189"/>
    </row>
    <row r="5" spans="1:7" ht="38.25">
      <c r="A5" s="190" t="s">
        <v>57</v>
      </c>
      <c r="B5" s="190" t="s">
        <v>58</v>
      </c>
      <c r="C5" s="190" t="s">
        <v>59</v>
      </c>
      <c r="D5" s="5" t="s">
        <v>60</v>
      </c>
      <c r="E5" s="190" t="s">
        <v>61</v>
      </c>
      <c r="F5" s="190" t="s">
        <v>62</v>
      </c>
      <c r="G5" s="190" t="s">
        <v>63</v>
      </c>
    </row>
    <row r="6" spans="1:7" ht="25.5">
      <c r="A6" s="190"/>
      <c r="B6" s="190"/>
      <c r="C6" s="190"/>
      <c r="D6" s="6" t="s">
        <v>64</v>
      </c>
      <c r="E6" s="190"/>
      <c r="F6" s="190"/>
      <c r="G6" s="190"/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5.5">
      <c r="A8" s="65">
        <v>2</v>
      </c>
      <c r="B8" s="65" t="s">
        <v>304</v>
      </c>
      <c r="C8" s="66" t="s">
        <v>81</v>
      </c>
      <c r="D8" s="67">
        <v>73.5</v>
      </c>
      <c r="E8" s="66" t="s">
        <v>322</v>
      </c>
      <c r="F8" s="66" t="s">
        <v>323</v>
      </c>
      <c r="G8" s="66" t="s">
        <v>352</v>
      </c>
    </row>
    <row r="9" spans="1:7" ht="25.5">
      <c r="A9" s="65">
        <v>3</v>
      </c>
      <c r="B9" s="65" t="s">
        <v>304</v>
      </c>
      <c r="C9" s="66" t="s">
        <v>82</v>
      </c>
      <c r="D9" s="133">
        <f>136025760/1000</f>
        <v>136025.76</v>
      </c>
      <c r="E9" s="66" t="s">
        <v>371</v>
      </c>
      <c r="F9" s="66" t="s">
        <v>324</v>
      </c>
      <c r="G9" s="66" t="s">
        <v>351</v>
      </c>
    </row>
    <row r="10" spans="1:7" ht="39.75" customHeight="1">
      <c r="A10" s="65">
        <v>4</v>
      </c>
      <c r="B10" s="65" t="s">
        <v>304</v>
      </c>
      <c r="C10" s="66" t="s">
        <v>83</v>
      </c>
      <c r="D10" s="68">
        <f>+'6 план ГКПЗ'!U27/1000</f>
        <v>6478.3</v>
      </c>
      <c r="E10" s="66" t="s">
        <v>325</v>
      </c>
      <c r="F10" s="66" t="s">
        <v>326</v>
      </c>
      <c r="G10" s="66" t="s">
        <v>351</v>
      </c>
    </row>
    <row r="11" spans="1:7" ht="25.5">
      <c r="A11" s="65">
        <v>5</v>
      </c>
      <c r="B11" s="69" t="s">
        <v>305</v>
      </c>
      <c r="C11" s="66" t="s">
        <v>84</v>
      </c>
      <c r="D11" s="40">
        <f>+'6 план ГКПЗ'!U28/1000</f>
        <v>151.72</v>
      </c>
      <c r="E11" s="66" t="s">
        <v>327</v>
      </c>
      <c r="F11" s="66" t="s">
        <v>323</v>
      </c>
      <c r="G11" s="66" t="s">
        <v>353</v>
      </c>
    </row>
    <row r="12" spans="1:7" ht="63.75">
      <c r="A12" s="65">
        <v>6</v>
      </c>
      <c r="B12" s="65" t="s">
        <v>306</v>
      </c>
      <c r="C12" s="66" t="s">
        <v>85</v>
      </c>
      <c r="D12" s="40">
        <f>+'6 план ГКПЗ'!U29/1000</f>
        <v>1406.5107099999998</v>
      </c>
      <c r="E12" s="66" t="s">
        <v>328</v>
      </c>
      <c r="F12" s="66" t="s">
        <v>329</v>
      </c>
      <c r="G12" s="66" t="s">
        <v>352</v>
      </c>
    </row>
    <row r="13" spans="1:7" ht="27.75" customHeight="1">
      <c r="A13" s="65">
        <v>7</v>
      </c>
      <c r="B13" s="65" t="s">
        <v>306</v>
      </c>
      <c r="C13" s="66" t="s">
        <v>86</v>
      </c>
      <c r="D13" s="40">
        <f>+'6 план ГКПЗ'!U30/1000</f>
        <v>590.04</v>
      </c>
      <c r="E13" s="66" t="s">
        <v>330</v>
      </c>
      <c r="F13" s="66" t="s">
        <v>323</v>
      </c>
      <c r="G13" s="66" t="s">
        <v>353</v>
      </c>
    </row>
    <row r="14" spans="1:7" ht="25.5">
      <c r="A14" s="65">
        <v>8</v>
      </c>
      <c r="B14" s="65" t="s">
        <v>305</v>
      </c>
      <c r="C14" s="70" t="s">
        <v>87</v>
      </c>
      <c r="D14" s="40">
        <f>+'6 план ГКПЗ'!U31/1000</f>
        <v>130</v>
      </c>
      <c r="E14" s="66" t="s">
        <v>333</v>
      </c>
      <c r="F14" s="66" t="s">
        <v>323</v>
      </c>
      <c r="G14" s="66" t="s">
        <v>353</v>
      </c>
    </row>
    <row r="15" spans="1:7" ht="38.25">
      <c r="A15" s="65">
        <v>11</v>
      </c>
      <c r="B15" s="65" t="s">
        <v>305</v>
      </c>
      <c r="C15" s="66" t="s">
        <v>90</v>
      </c>
      <c r="D15" s="40">
        <f>+'6 план ГКПЗ'!U34/1000</f>
        <v>21.7</v>
      </c>
      <c r="E15" s="66" t="s">
        <v>334</v>
      </c>
      <c r="F15" s="66" t="s">
        <v>335</v>
      </c>
      <c r="G15" s="66" t="s">
        <v>353</v>
      </c>
    </row>
    <row r="16" spans="1:7" ht="76.5">
      <c r="A16" s="65">
        <v>14</v>
      </c>
      <c r="B16" s="69" t="s">
        <v>307</v>
      </c>
      <c r="C16" s="66" t="s">
        <v>93</v>
      </c>
      <c r="D16" s="68">
        <v>60</v>
      </c>
      <c r="E16" s="66" t="s">
        <v>336</v>
      </c>
      <c r="F16" s="66" t="s">
        <v>323</v>
      </c>
      <c r="G16" s="66" t="s">
        <v>353</v>
      </c>
    </row>
    <row r="17" spans="1:7" ht="25.5">
      <c r="A17" s="65">
        <v>15</v>
      </c>
      <c r="B17" s="69" t="s">
        <v>308</v>
      </c>
      <c r="C17" s="66" t="s">
        <v>94</v>
      </c>
      <c r="D17" s="68">
        <f>+'6 план ГКПЗ'!U37/1000</f>
        <v>36</v>
      </c>
      <c r="E17" s="66" t="s">
        <v>337</v>
      </c>
      <c r="F17" s="66" t="s">
        <v>323</v>
      </c>
      <c r="G17" s="66" t="s">
        <v>353</v>
      </c>
    </row>
    <row r="18" spans="1:7" ht="38.25">
      <c r="A18" s="65">
        <v>35</v>
      </c>
      <c r="B18" s="65" t="s">
        <v>314</v>
      </c>
      <c r="C18" s="66" t="s">
        <v>112</v>
      </c>
      <c r="D18" s="40">
        <v>10</v>
      </c>
      <c r="E18" s="66" t="s">
        <v>338</v>
      </c>
      <c r="F18" s="66" t="s">
        <v>339</v>
      </c>
      <c r="G18" s="66" t="s">
        <v>353</v>
      </c>
    </row>
    <row r="19" spans="1:7" ht="25.5">
      <c r="A19" s="65">
        <v>40</v>
      </c>
      <c r="B19" s="65" t="s">
        <v>307</v>
      </c>
      <c r="C19" s="66" t="s">
        <v>365</v>
      </c>
      <c r="D19" s="40">
        <v>24.136199999999999</v>
      </c>
      <c r="E19" s="66" t="s">
        <v>340</v>
      </c>
      <c r="F19" s="66" t="s">
        <v>331</v>
      </c>
      <c r="G19" s="66" t="s">
        <v>353</v>
      </c>
    </row>
    <row r="20" spans="1:7" ht="25.5">
      <c r="A20" s="65">
        <v>41</v>
      </c>
      <c r="B20" s="65" t="s">
        <v>307</v>
      </c>
      <c r="C20" s="66" t="s">
        <v>367</v>
      </c>
      <c r="D20" s="40">
        <v>16.18188</v>
      </c>
      <c r="E20" s="66" t="s">
        <v>340</v>
      </c>
      <c r="F20" s="66" t="s">
        <v>331</v>
      </c>
      <c r="G20" s="66" t="s">
        <v>353</v>
      </c>
    </row>
    <row r="21" spans="1:7" ht="38.25">
      <c r="A21" s="65">
        <v>42</v>
      </c>
      <c r="B21" s="65" t="s">
        <v>307</v>
      </c>
      <c r="C21" s="66" t="s">
        <v>369</v>
      </c>
      <c r="D21" s="40">
        <f>+'6 план ГКПЗ'!U61/1000</f>
        <v>1915.6831100000002</v>
      </c>
      <c r="E21" s="66" t="s">
        <v>373</v>
      </c>
      <c r="F21" s="66" t="s">
        <v>331</v>
      </c>
      <c r="G21" s="66" t="s">
        <v>353</v>
      </c>
    </row>
    <row r="22" spans="1:7" ht="51">
      <c r="A22" s="65">
        <v>43</v>
      </c>
      <c r="B22" s="65" t="s">
        <v>307</v>
      </c>
      <c r="C22" s="66" t="s">
        <v>117</v>
      </c>
      <c r="D22" s="40">
        <f>+'6 план ГКПЗ'!U62/1000</f>
        <v>21.67</v>
      </c>
      <c r="E22" s="66" t="s">
        <v>341</v>
      </c>
      <c r="F22" s="66" t="s">
        <v>363</v>
      </c>
      <c r="G22" s="66" t="s">
        <v>353</v>
      </c>
    </row>
    <row r="23" spans="1:7" ht="38.25">
      <c r="A23" s="65">
        <v>45</v>
      </c>
      <c r="B23" s="65" t="s">
        <v>307</v>
      </c>
      <c r="C23" s="66" t="s">
        <v>119</v>
      </c>
      <c r="D23" s="40">
        <v>0.156</v>
      </c>
      <c r="E23" s="66" t="s">
        <v>342</v>
      </c>
      <c r="F23" s="66" t="s">
        <v>347</v>
      </c>
      <c r="G23" s="66" t="s">
        <v>350</v>
      </c>
    </row>
    <row r="24" spans="1:7">
      <c r="A24" s="65">
        <v>47</v>
      </c>
      <c r="B24" s="65" t="s">
        <v>304</v>
      </c>
      <c r="C24" s="66" t="s">
        <v>121</v>
      </c>
      <c r="D24" s="67">
        <v>1299</v>
      </c>
      <c r="E24" s="66" t="s">
        <v>343</v>
      </c>
      <c r="F24" s="66" t="s">
        <v>323</v>
      </c>
      <c r="G24" s="66" t="s">
        <v>353</v>
      </c>
    </row>
    <row r="25" spans="1:7" ht="51">
      <c r="A25" s="65">
        <v>58</v>
      </c>
      <c r="B25" s="65" t="s">
        <v>307</v>
      </c>
      <c r="C25" s="66" t="s">
        <v>124</v>
      </c>
      <c r="D25" s="40">
        <f>+'6 план ГКПЗ'!U75/1000</f>
        <v>276.97000000000003</v>
      </c>
      <c r="E25" s="66" t="s">
        <v>344</v>
      </c>
      <c r="F25" s="66" t="s">
        <v>345</v>
      </c>
      <c r="G25" s="66" t="s">
        <v>353</v>
      </c>
    </row>
    <row r="26" spans="1:7" ht="51">
      <c r="A26" s="65">
        <v>65</v>
      </c>
      <c r="B26" s="65" t="s">
        <v>307</v>
      </c>
      <c r="C26" s="66" t="s">
        <v>130</v>
      </c>
      <c r="D26" s="68">
        <f>+'6 план ГКПЗ'!U81/1000</f>
        <v>10</v>
      </c>
      <c r="E26" s="66" t="s">
        <v>344</v>
      </c>
      <c r="F26" s="66" t="s">
        <v>346</v>
      </c>
      <c r="G26" s="66" t="s">
        <v>350</v>
      </c>
    </row>
    <row r="27" spans="1:7" ht="38.25">
      <c r="A27" s="65">
        <v>48</v>
      </c>
      <c r="B27" s="65" t="s">
        <v>309</v>
      </c>
      <c r="C27" s="66" t="s">
        <v>134</v>
      </c>
      <c r="D27" s="40">
        <f>+'6 план ГКПЗ'!U65/1000</f>
        <v>341</v>
      </c>
      <c r="E27" s="66" t="s">
        <v>348</v>
      </c>
      <c r="F27" s="66" t="s">
        <v>349</v>
      </c>
      <c r="G27" s="66" t="s">
        <v>353</v>
      </c>
    </row>
    <row r="28" spans="1:7" ht="51">
      <c r="A28" s="65">
        <v>81</v>
      </c>
      <c r="B28" s="65" t="s">
        <v>307</v>
      </c>
      <c r="C28" s="66" t="s">
        <v>370</v>
      </c>
      <c r="D28" s="40">
        <f>+'6 план ГКПЗ'!U98/1000</f>
        <v>1702.5817299999999</v>
      </c>
      <c r="E28" s="66" t="s">
        <v>371</v>
      </c>
      <c r="F28" s="71" t="s">
        <v>331</v>
      </c>
      <c r="G28" s="66" t="s">
        <v>353</v>
      </c>
    </row>
    <row r="29" spans="1:7" ht="25.5">
      <c r="A29" s="65">
        <v>82</v>
      </c>
      <c r="B29" s="65" t="s">
        <v>307</v>
      </c>
      <c r="C29" s="66" t="s">
        <v>375</v>
      </c>
      <c r="D29" s="40">
        <f>+'6 план ГКПЗ'!U99/1000</f>
        <v>11030.145500000001</v>
      </c>
      <c r="E29" s="66" t="s">
        <v>371</v>
      </c>
      <c r="F29" s="71" t="s">
        <v>331</v>
      </c>
      <c r="G29" s="66" t="s">
        <v>353</v>
      </c>
    </row>
    <row r="30" spans="1:7" ht="25.5">
      <c r="A30" s="65">
        <v>83</v>
      </c>
      <c r="B30" s="65" t="s">
        <v>307</v>
      </c>
      <c r="C30" s="46" t="s">
        <v>366</v>
      </c>
      <c r="D30" s="68">
        <f>+'6 план ГКПЗ'!U100/1000</f>
        <v>1917.9866199999999</v>
      </c>
      <c r="E30" s="66" t="s">
        <v>374</v>
      </c>
      <c r="F30" s="66" t="s">
        <v>331</v>
      </c>
      <c r="G30" s="66" t="s">
        <v>353</v>
      </c>
    </row>
    <row r="31" spans="1:7" ht="25.5">
      <c r="A31" s="65">
        <v>84</v>
      </c>
      <c r="B31" s="65" t="s">
        <v>307</v>
      </c>
      <c r="C31" s="66" t="s">
        <v>364</v>
      </c>
      <c r="D31" s="40">
        <v>16.18188</v>
      </c>
      <c r="E31" s="9" t="s">
        <v>340</v>
      </c>
      <c r="F31" s="71" t="s">
        <v>331</v>
      </c>
      <c r="G31" s="66" t="s">
        <v>353</v>
      </c>
    </row>
    <row r="32" spans="1:7" ht="25.5">
      <c r="A32" s="65">
        <v>85</v>
      </c>
      <c r="B32" s="65" t="s">
        <v>307</v>
      </c>
      <c r="C32" s="66" t="s">
        <v>365</v>
      </c>
      <c r="D32" s="40">
        <v>24.136199999999999</v>
      </c>
      <c r="E32" s="9" t="s">
        <v>340</v>
      </c>
      <c r="F32" s="71" t="s">
        <v>331</v>
      </c>
      <c r="G32" s="66" t="s">
        <v>353</v>
      </c>
    </row>
    <row r="33" spans="1:24" ht="25.5">
      <c r="A33" s="65">
        <v>86</v>
      </c>
      <c r="B33" s="69" t="s">
        <v>319</v>
      </c>
      <c r="C33" s="66" t="s">
        <v>377</v>
      </c>
      <c r="D33" s="40">
        <f>+'6 план ГКПЗ'!U106/1000</f>
        <v>230.41</v>
      </c>
      <c r="E33" s="66" t="s">
        <v>371</v>
      </c>
      <c r="F33" s="66" t="s">
        <v>331</v>
      </c>
      <c r="G33" s="66" t="s">
        <v>353</v>
      </c>
    </row>
    <row r="34" spans="1:24" ht="38.25">
      <c r="A34" s="65">
        <v>87</v>
      </c>
      <c r="B34" s="65" t="s">
        <v>319</v>
      </c>
      <c r="C34" s="66" t="s">
        <v>378</v>
      </c>
      <c r="D34" s="40">
        <f>+'6 план ГКПЗ'!W107/1000</f>
        <v>26.5</v>
      </c>
      <c r="E34" s="66" t="s">
        <v>371</v>
      </c>
      <c r="F34" s="66" t="s">
        <v>331</v>
      </c>
      <c r="G34" s="66" t="s">
        <v>353</v>
      </c>
    </row>
    <row r="35" spans="1:24" ht="38.25">
      <c r="A35" s="65">
        <v>88</v>
      </c>
      <c r="B35" s="69" t="s">
        <v>319</v>
      </c>
      <c r="C35" s="66" t="s">
        <v>372</v>
      </c>
      <c r="D35" s="40">
        <f>+'6 план ГКПЗ'!U108/1000</f>
        <v>10.37</v>
      </c>
      <c r="E35" s="66" t="s">
        <v>371</v>
      </c>
      <c r="F35" s="66" t="s">
        <v>331</v>
      </c>
      <c r="G35" s="66" t="s">
        <v>353</v>
      </c>
    </row>
    <row r="36" spans="1:24" ht="25.5">
      <c r="A36" s="65">
        <v>89</v>
      </c>
      <c r="B36" s="69" t="s">
        <v>319</v>
      </c>
      <c r="C36" s="66" t="s">
        <v>382</v>
      </c>
      <c r="D36" s="40">
        <f>+'6 план ГКПЗ'!U109/1000</f>
        <v>83.81</v>
      </c>
      <c r="E36" s="66" t="s">
        <v>332</v>
      </c>
      <c r="F36" s="66" t="s">
        <v>331</v>
      </c>
      <c r="G36" s="66" t="s">
        <v>353</v>
      </c>
    </row>
    <row r="38" spans="1:24" customFormat="1" hidden="1">
      <c r="A38" s="72" t="s">
        <v>355</v>
      </c>
      <c r="D38" s="73" t="s">
        <v>356</v>
      </c>
    </row>
    <row r="39" spans="1:24" customFormat="1" hidden="1">
      <c r="A39" s="74"/>
      <c r="D39" s="74"/>
    </row>
    <row r="40" spans="1:24" customFormat="1" hidden="1">
      <c r="A40" s="74" t="s">
        <v>357</v>
      </c>
      <c r="D40" s="74" t="s">
        <v>358</v>
      </c>
    </row>
    <row r="42" spans="1:24" s="1" customFormat="1" ht="12.75">
      <c r="A42" s="185" t="s">
        <v>65</v>
      </c>
      <c r="B42" s="185"/>
      <c r="C42" s="185"/>
      <c r="D42" s="185"/>
      <c r="E42" s="185"/>
      <c r="F42" s="185"/>
      <c r="G42" s="185"/>
    </row>
    <row r="43" spans="1:24" s="1" customFormat="1" ht="12.75">
      <c r="A43" s="186" t="s">
        <v>66</v>
      </c>
      <c r="B43" s="186"/>
      <c r="C43" s="186"/>
      <c r="D43" s="186"/>
      <c r="E43" s="186"/>
      <c r="F43" s="186"/>
      <c r="G43" s="186"/>
    </row>
    <row r="44" spans="1:24" s="1" customFormat="1" ht="12.75">
      <c r="A44" s="185" t="s">
        <v>67</v>
      </c>
      <c r="B44" s="185"/>
      <c r="C44" s="185"/>
      <c r="D44" s="185"/>
      <c r="E44" s="185"/>
      <c r="F44" s="185"/>
      <c r="G44" s="185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</sheetData>
  <mergeCells count="12">
    <mergeCell ref="A42:G42"/>
    <mergeCell ref="A43:G43"/>
    <mergeCell ref="A44:G44"/>
    <mergeCell ref="A1:G1"/>
    <mergeCell ref="F2:G2"/>
    <mergeCell ref="A4:G4"/>
    <mergeCell ref="A5:A6"/>
    <mergeCell ref="B5:B6"/>
    <mergeCell ref="C5:C6"/>
    <mergeCell ref="E5:E6"/>
    <mergeCell ref="F5:F6"/>
    <mergeCell ref="G5:G6"/>
  </mergeCells>
  <pageMargins left="0.98425196850393704" right="0.98425196850393704" top="0.70866141732283472" bottom="0.78740157480314965" header="0.51181102362204722" footer="0.51181102362204722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="90" zoomScaleSheetLayoutView="90" workbookViewId="0">
      <selection activeCell="B12" sqref="B12:B13"/>
    </sheetView>
  </sheetViews>
  <sheetFormatPr defaultRowHeight="15"/>
  <cols>
    <col min="1" max="1" width="29.28515625" style="84" customWidth="1"/>
    <col min="2" max="2" width="46.85546875" style="84" customWidth="1"/>
    <col min="3" max="3" width="52.28515625" style="84" customWidth="1"/>
    <col min="4" max="4" width="57.28515625" style="84" customWidth="1"/>
  </cols>
  <sheetData>
    <row r="1" spans="1:5" ht="15.75">
      <c r="A1" s="83" t="s">
        <v>385</v>
      </c>
      <c r="B1" s="83"/>
      <c r="C1" s="83"/>
      <c r="D1" s="83"/>
    </row>
    <row r="2" spans="1:5" ht="29.25" customHeight="1">
      <c r="D2" s="84" t="s">
        <v>386</v>
      </c>
    </row>
    <row r="3" spans="1:5" ht="15.75" thickBot="1"/>
    <row r="4" spans="1:5" ht="67.5" customHeight="1" thickBot="1">
      <c r="A4" s="85" t="s">
        <v>387</v>
      </c>
      <c r="B4" s="86" t="s">
        <v>388</v>
      </c>
      <c r="C4" s="86" t="s">
        <v>389</v>
      </c>
      <c r="D4" s="86" t="s">
        <v>390</v>
      </c>
      <c r="E4" s="87"/>
    </row>
    <row r="5" spans="1:5" ht="63.75" customHeight="1">
      <c r="A5" s="196" t="s">
        <v>391</v>
      </c>
      <c r="B5" s="199" t="s">
        <v>392</v>
      </c>
      <c r="C5" s="88" t="s">
        <v>180</v>
      </c>
      <c r="D5" s="88" t="s">
        <v>393</v>
      </c>
    </row>
    <row r="6" spans="1:5" ht="43.5" customHeight="1">
      <c r="A6" s="197"/>
      <c r="B6" s="200"/>
      <c r="C6" s="89" t="s">
        <v>394</v>
      </c>
      <c r="D6" s="90" t="s">
        <v>395</v>
      </c>
    </row>
    <row r="7" spans="1:5" ht="30" customHeight="1">
      <c r="A7" s="197"/>
      <c r="B7" s="201"/>
      <c r="C7" s="89" t="s">
        <v>396</v>
      </c>
      <c r="D7" s="90" t="s">
        <v>397</v>
      </c>
    </row>
    <row r="8" spans="1:5" ht="45.75" customHeight="1">
      <c r="A8" s="197"/>
      <c r="B8" s="89" t="s">
        <v>398</v>
      </c>
      <c r="C8" s="89" t="s">
        <v>180</v>
      </c>
      <c r="D8" s="90" t="s">
        <v>395</v>
      </c>
    </row>
    <row r="9" spans="1:5" ht="30">
      <c r="A9" s="197"/>
      <c r="B9" s="89" t="s">
        <v>399</v>
      </c>
      <c r="C9" s="89" t="s">
        <v>180</v>
      </c>
      <c r="D9" s="89" t="s">
        <v>400</v>
      </c>
    </row>
    <row r="10" spans="1:5" ht="45">
      <c r="A10" s="197"/>
      <c r="B10" s="202" t="s">
        <v>401</v>
      </c>
      <c r="C10" s="89" t="s">
        <v>394</v>
      </c>
      <c r="D10" s="91" t="s">
        <v>395</v>
      </c>
    </row>
    <row r="11" spans="1:5" ht="45">
      <c r="A11" s="197"/>
      <c r="B11" s="202"/>
      <c r="C11" s="89" t="s">
        <v>402</v>
      </c>
      <c r="D11" s="91" t="s">
        <v>397</v>
      </c>
    </row>
    <row r="12" spans="1:5" ht="74.25" customHeight="1">
      <c r="A12" s="197"/>
      <c r="B12" s="202" t="s">
        <v>403</v>
      </c>
      <c r="C12" s="89" t="s">
        <v>404</v>
      </c>
      <c r="D12" s="91" t="s">
        <v>405</v>
      </c>
    </row>
    <row r="13" spans="1:5" ht="30">
      <c r="A13" s="197"/>
      <c r="B13" s="202"/>
      <c r="C13" s="89" t="s">
        <v>180</v>
      </c>
      <c r="D13" s="89" t="s">
        <v>400</v>
      </c>
    </row>
    <row r="14" spans="1:5" ht="31.5" customHeight="1">
      <c r="A14" s="197"/>
      <c r="B14" s="202" t="s">
        <v>406</v>
      </c>
      <c r="C14" s="89" t="s">
        <v>407</v>
      </c>
      <c r="D14" s="92" t="s">
        <v>397</v>
      </c>
    </row>
    <row r="15" spans="1:5" ht="28.5" customHeight="1">
      <c r="A15" s="197"/>
      <c r="B15" s="202"/>
      <c r="C15" s="89" t="s">
        <v>408</v>
      </c>
      <c r="D15" s="89" t="s">
        <v>400</v>
      </c>
    </row>
    <row r="16" spans="1:5" ht="45">
      <c r="A16" s="197"/>
      <c r="B16" s="203" t="s">
        <v>409</v>
      </c>
      <c r="C16" s="89" t="s">
        <v>410</v>
      </c>
      <c r="D16" s="91" t="s">
        <v>397</v>
      </c>
    </row>
    <row r="17" spans="1:4" ht="27.75" customHeight="1">
      <c r="A17" s="197"/>
      <c r="B17" s="201"/>
      <c r="C17" s="89" t="s">
        <v>411</v>
      </c>
      <c r="D17" s="89" t="s">
        <v>400</v>
      </c>
    </row>
    <row r="18" spans="1:4" ht="45.75" thickBot="1">
      <c r="A18" s="198"/>
      <c r="B18" s="93" t="s">
        <v>412</v>
      </c>
      <c r="C18" s="93" t="s">
        <v>413</v>
      </c>
      <c r="D18" s="93" t="s">
        <v>400</v>
      </c>
    </row>
    <row r="19" spans="1:4" ht="48" customHeight="1">
      <c r="A19" s="191" t="s">
        <v>414</v>
      </c>
      <c r="B19" s="194" t="s">
        <v>415</v>
      </c>
      <c r="C19" s="94" t="s">
        <v>416</v>
      </c>
      <c r="D19" s="95" t="s">
        <v>417</v>
      </c>
    </row>
    <row r="20" spans="1:4" ht="15.75" customHeight="1">
      <c r="A20" s="192"/>
      <c r="B20" s="195"/>
      <c r="C20" s="96" t="s">
        <v>180</v>
      </c>
      <c r="D20" s="92" t="s">
        <v>418</v>
      </c>
    </row>
    <row r="21" spans="1:4" ht="30">
      <c r="A21" s="192"/>
      <c r="B21" s="96" t="s">
        <v>419</v>
      </c>
      <c r="C21" s="96" t="s">
        <v>416</v>
      </c>
      <c r="D21" s="92" t="s">
        <v>417</v>
      </c>
    </row>
    <row r="22" spans="1:4" ht="46.5" customHeight="1" thickBot="1">
      <c r="A22" s="193"/>
      <c r="B22" s="97" t="s">
        <v>420</v>
      </c>
      <c r="C22" s="97" t="s">
        <v>416</v>
      </c>
      <c r="D22" s="98" t="s">
        <v>417</v>
      </c>
    </row>
  </sheetData>
  <mergeCells count="8">
    <mergeCell ref="A19:A22"/>
    <mergeCell ref="B19:B20"/>
    <mergeCell ref="A5:A18"/>
    <mergeCell ref="B5:B7"/>
    <mergeCell ref="B10:B11"/>
    <mergeCell ref="B12:B13"/>
    <mergeCell ref="B14:B15"/>
    <mergeCell ref="B16:B17"/>
  </mergeCells>
  <pageMargins left="0.19685039370078741" right="0.11811023622047245" top="0.15748031496062992" bottom="0.15748031496062992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41"/>
  <sheetViews>
    <sheetView view="pageBreakPreview" topLeftCell="A16" zoomScale="75" zoomScaleNormal="85" zoomScaleSheetLayoutView="75" zoomScalePageLayoutView="85" workbookViewId="0">
      <selection activeCell="J5" sqref="J5:K5"/>
    </sheetView>
  </sheetViews>
  <sheetFormatPr defaultRowHeight="15"/>
  <cols>
    <col min="1" max="2" width="4.85546875" customWidth="1"/>
    <col min="3" max="3" width="11.28515625" customWidth="1"/>
    <col min="4" max="4" width="7.85546875" customWidth="1"/>
    <col min="5" max="5" width="7.5703125" customWidth="1"/>
    <col min="6" max="7" width="4.85546875" customWidth="1"/>
    <col min="8" max="8" width="15.28515625" customWidth="1"/>
    <col min="9" max="9" width="12.42578125" customWidth="1"/>
    <col min="10" max="10" width="5.85546875" customWidth="1"/>
    <col min="11" max="11" width="8.5703125" customWidth="1"/>
    <col min="12" max="12" width="5.28515625" customWidth="1"/>
    <col min="13" max="13" width="10.85546875" customWidth="1"/>
    <col min="14" max="14" width="14" customWidth="1"/>
    <col min="15" max="15" width="11.7109375" customWidth="1"/>
    <col min="16" max="16" width="14.28515625" customWidth="1"/>
    <col min="17" max="17" width="4.85546875" customWidth="1"/>
    <col min="18" max="18" width="12.28515625" customWidth="1"/>
    <col min="19" max="19" width="12.5703125" customWidth="1"/>
    <col min="20" max="20" width="13.7109375" customWidth="1"/>
    <col min="21" max="21" width="11.28515625" customWidth="1"/>
    <col min="22" max="22" width="4.85546875" customWidth="1"/>
    <col min="23" max="23" width="11.5703125" customWidth="1"/>
    <col min="24" max="24" width="4.85546875" customWidth="1"/>
    <col min="25" max="25" width="5.28515625" customWidth="1"/>
    <col min="26" max="26" width="14.7109375" customWidth="1"/>
    <col min="27" max="27" width="5" customWidth="1"/>
    <col min="28" max="28" width="8" customWidth="1"/>
    <col min="29" max="29" width="8.140625" customWidth="1"/>
    <col min="30" max="30" width="12.42578125" customWidth="1"/>
    <col min="31" max="31" width="12.5703125" customWidth="1"/>
  </cols>
  <sheetData>
    <row r="1" spans="1:31" ht="15.75">
      <c r="A1" s="205" t="s">
        <v>429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</row>
    <row r="2" spans="1:31">
      <c r="A2" s="206" t="s">
        <v>386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</row>
    <row r="3" spans="1:31" ht="9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</row>
    <row r="5" spans="1:31" ht="23.25" customHeight="1">
      <c r="A5" s="208" t="s">
        <v>421</v>
      </c>
      <c r="B5" s="209"/>
      <c r="C5" s="209"/>
      <c r="D5" s="209"/>
      <c r="E5" s="209"/>
      <c r="F5" s="209"/>
      <c r="G5" s="209"/>
      <c r="H5" s="210"/>
      <c r="I5" s="17" t="s">
        <v>71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ht="15" customHeight="1">
      <c r="A6" s="211" t="s">
        <v>3</v>
      </c>
      <c r="B6" s="211"/>
      <c r="C6" s="211"/>
      <c r="D6" s="211"/>
      <c r="E6" s="211"/>
      <c r="F6" s="211"/>
      <c r="G6" s="211"/>
      <c r="H6" s="211"/>
      <c r="I6" s="17" t="s">
        <v>72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>
      <c r="A7" s="204" t="s">
        <v>4</v>
      </c>
      <c r="B7" s="204"/>
      <c r="C7" s="204"/>
      <c r="D7" s="204"/>
      <c r="E7" s="204"/>
      <c r="F7" s="204"/>
      <c r="G7" s="204"/>
      <c r="H7" s="204"/>
      <c r="I7" s="17" t="s">
        <v>73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1:31">
      <c r="A8" s="204" t="s">
        <v>5</v>
      </c>
      <c r="B8" s="204"/>
      <c r="C8" s="204"/>
      <c r="D8" s="204"/>
      <c r="E8" s="204"/>
      <c r="F8" s="204"/>
      <c r="G8" s="204"/>
      <c r="H8" s="204"/>
      <c r="I8" s="17" t="s">
        <v>74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1">
      <c r="A9" s="204" t="s">
        <v>6</v>
      </c>
      <c r="B9" s="204"/>
      <c r="C9" s="204"/>
      <c r="D9" s="204"/>
      <c r="E9" s="204"/>
      <c r="F9" s="204"/>
      <c r="G9" s="204"/>
      <c r="H9" s="204"/>
      <c r="I9" s="18" t="s">
        <v>75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31">
      <c r="A10" s="204" t="s">
        <v>7</v>
      </c>
      <c r="B10" s="204"/>
      <c r="C10" s="204"/>
      <c r="D10" s="204"/>
      <c r="E10" s="204"/>
      <c r="F10" s="204"/>
      <c r="G10" s="204"/>
      <c r="H10" s="204"/>
      <c r="I10" s="18" t="s">
        <v>76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1:31">
      <c r="A11" s="204" t="s">
        <v>8</v>
      </c>
      <c r="B11" s="204"/>
      <c r="C11" s="204"/>
      <c r="D11" s="204"/>
      <c r="E11" s="204"/>
      <c r="F11" s="204"/>
      <c r="G11" s="204"/>
      <c r="H11" s="204"/>
      <c r="I11" s="18" t="s">
        <v>77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>
      <c r="A12" s="204" t="s">
        <v>9</v>
      </c>
      <c r="B12" s="204"/>
      <c r="C12" s="204"/>
      <c r="D12" s="204"/>
      <c r="E12" s="204"/>
      <c r="F12" s="204"/>
      <c r="G12" s="204"/>
      <c r="H12" s="204"/>
      <c r="I12" s="17" t="s">
        <v>78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31">
      <c r="A13" s="204" t="s">
        <v>10</v>
      </c>
      <c r="B13" s="204"/>
      <c r="C13" s="204"/>
      <c r="D13" s="204"/>
      <c r="E13" s="204"/>
      <c r="F13" s="204"/>
      <c r="G13" s="204"/>
      <c r="H13" s="204"/>
      <c r="I13" s="17"/>
      <c r="J13" s="82"/>
      <c r="K13" s="82" t="s">
        <v>422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>
      <c r="A14" s="100"/>
      <c r="B14" s="100"/>
      <c r="C14" s="10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ht="15" customHeight="1">
      <c r="A15" s="222" t="s">
        <v>11</v>
      </c>
      <c r="B15" s="213" t="s">
        <v>422</v>
      </c>
      <c r="C15" s="213" t="s">
        <v>423</v>
      </c>
      <c r="D15" s="222" t="s">
        <v>14</v>
      </c>
      <c r="E15" s="222" t="s">
        <v>15</v>
      </c>
      <c r="F15" s="222" t="s">
        <v>16</v>
      </c>
      <c r="G15" s="222" t="s">
        <v>17</v>
      </c>
      <c r="H15" s="222" t="s">
        <v>18</v>
      </c>
      <c r="I15" s="222" t="s">
        <v>19</v>
      </c>
      <c r="J15" s="226" t="s">
        <v>20</v>
      </c>
      <c r="K15" s="226"/>
      <c r="L15" s="222" t="s">
        <v>21</v>
      </c>
      <c r="M15" s="226" t="s">
        <v>22</v>
      </c>
      <c r="N15" s="226"/>
      <c r="O15" s="222" t="s">
        <v>23</v>
      </c>
      <c r="P15" s="222" t="s">
        <v>24</v>
      </c>
      <c r="Q15" s="222" t="s">
        <v>25</v>
      </c>
      <c r="R15" s="213" t="s">
        <v>424</v>
      </c>
      <c r="S15" s="222" t="s">
        <v>27</v>
      </c>
      <c r="T15" s="222" t="s">
        <v>28</v>
      </c>
      <c r="U15" s="213" t="s">
        <v>29</v>
      </c>
      <c r="V15" s="216" t="s">
        <v>30</v>
      </c>
      <c r="W15" s="217"/>
      <c r="X15" s="218"/>
      <c r="Y15" s="222" t="s">
        <v>31</v>
      </c>
      <c r="Z15" s="222" t="s">
        <v>32</v>
      </c>
      <c r="AA15" s="222" t="s">
        <v>425</v>
      </c>
      <c r="AB15" s="222" t="s">
        <v>426</v>
      </c>
      <c r="AC15" s="213" t="s">
        <v>35</v>
      </c>
      <c r="AD15" s="222" t="s">
        <v>36</v>
      </c>
      <c r="AE15" s="213" t="s">
        <v>427</v>
      </c>
    </row>
    <row r="16" spans="1:31" ht="76.5" customHeight="1">
      <c r="A16" s="222"/>
      <c r="B16" s="214"/>
      <c r="C16" s="214"/>
      <c r="D16" s="222"/>
      <c r="E16" s="222"/>
      <c r="F16" s="222"/>
      <c r="G16" s="222"/>
      <c r="H16" s="222"/>
      <c r="I16" s="222"/>
      <c r="J16" s="226"/>
      <c r="K16" s="226"/>
      <c r="L16" s="222"/>
      <c r="M16" s="226"/>
      <c r="N16" s="226"/>
      <c r="O16" s="222"/>
      <c r="P16" s="222"/>
      <c r="Q16" s="222"/>
      <c r="R16" s="214"/>
      <c r="S16" s="222"/>
      <c r="T16" s="222"/>
      <c r="U16" s="214"/>
      <c r="V16" s="219"/>
      <c r="W16" s="220"/>
      <c r="X16" s="221"/>
      <c r="Y16" s="222"/>
      <c r="Z16" s="222"/>
      <c r="AA16" s="222"/>
      <c r="AB16" s="222"/>
      <c r="AC16" s="214"/>
      <c r="AD16" s="222"/>
      <c r="AE16" s="214"/>
    </row>
    <row r="17" spans="1:31" ht="113.25" customHeight="1">
      <c r="A17" s="222"/>
      <c r="B17" s="215"/>
      <c r="C17" s="215"/>
      <c r="D17" s="222"/>
      <c r="E17" s="222"/>
      <c r="F17" s="222"/>
      <c r="G17" s="222"/>
      <c r="H17" s="222" t="s">
        <v>37</v>
      </c>
      <c r="I17" s="222"/>
      <c r="J17" s="101" t="s">
        <v>38</v>
      </c>
      <c r="K17" s="101" t="s">
        <v>39</v>
      </c>
      <c r="L17" s="222"/>
      <c r="M17" s="101" t="s">
        <v>40</v>
      </c>
      <c r="N17" s="101" t="s">
        <v>39</v>
      </c>
      <c r="O17" s="222"/>
      <c r="P17" s="222"/>
      <c r="Q17" s="222"/>
      <c r="R17" s="215"/>
      <c r="S17" s="222"/>
      <c r="T17" s="222"/>
      <c r="U17" s="215"/>
      <c r="V17" s="101" t="s">
        <v>41</v>
      </c>
      <c r="W17" s="101" t="s">
        <v>42</v>
      </c>
      <c r="X17" s="101" t="s">
        <v>43</v>
      </c>
      <c r="Y17" s="222"/>
      <c r="Z17" s="222"/>
      <c r="AA17" s="222"/>
      <c r="AB17" s="222"/>
      <c r="AC17" s="215"/>
      <c r="AD17" s="222"/>
      <c r="AE17" s="215"/>
    </row>
    <row r="18" spans="1:31">
      <c r="A18" s="102">
        <v>1</v>
      </c>
      <c r="B18" s="102">
        <v>2</v>
      </c>
      <c r="C18" s="103">
        <v>3</v>
      </c>
      <c r="D18" s="102">
        <v>4</v>
      </c>
      <c r="E18" s="103">
        <v>5</v>
      </c>
      <c r="F18" s="102">
        <v>6</v>
      </c>
      <c r="G18" s="103">
        <v>7</v>
      </c>
      <c r="H18" s="102">
        <v>8</v>
      </c>
      <c r="I18" s="103">
        <v>9</v>
      </c>
      <c r="J18" s="102">
        <v>10</v>
      </c>
      <c r="K18" s="103">
        <v>11</v>
      </c>
      <c r="L18" s="102">
        <v>12</v>
      </c>
      <c r="M18" s="103">
        <v>13</v>
      </c>
      <c r="N18" s="102">
        <v>14</v>
      </c>
      <c r="O18" s="103">
        <v>15</v>
      </c>
      <c r="P18" s="102">
        <v>16</v>
      </c>
      <c r="Q18" s="103">
        <v>17</v>
      </c>
      <c r="R18" s="102">
        <v>18</v>
      </c>
      <c r="S18" s="103">
        <v>19</v>
      </c>
      <c r="T18" s="102">
        <v>20</v>
      </c>
      <c r="U18" s="103">
        <v>21</v>
      </c>
      <c r="V18" s="102">
        <v>22</v>
      </c>
      <c r="W18" s="103">
        <v>23</v>
      </c>
      <c r="X18" s="102">
        <v>24</v>
      </c>
      <c r="Y18" s="103">
        <v>25</v>
      </c>
      <c r="Z18" s="102">
        <v>26</v>
      </c>
      <c r="AA18" s="103">
        <v>27</v>
      </c>
      <c r="AB18" s="102">
        <v>28</v>
      </c>
      <c r="AC18" s="103">
        <v>29</v>
      </c>
      <c r="AD18" s="102">
        <v>30</v>
      </c>
      <c r="AE18" s="103">
        <v>31</v>
      </c>
    </row>
    <row r="19" spans="1:31">
      <c r="A19" s="212" t="s">
        <v>44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104"/>
    </row>
    <row r="20" spans="1:31" s="129" customFormat="1" ht="64.5" customHeight="1">
      <c r="A20" s="126">
        <v>1</v>
      </c>
      <c r="B20" s="126"/>
      <c r="C20" s="36" t="s">
        <v>79</v>
      </c>
      <c r="D20" s="126" t="s">
        <v>202</v>
      </c>
      <c r="E20" s="126">
        <v>7424000</v>
      </c>
      <c r="F20" s="126">
        <v>12</v>
      </c>
      <c r="G20" s="126"/>
      <c r="H20" s="125" t="s">
        <v>91</v>
      </c>
      <c r="I20" s="126" t="s">
        <v>240</v>
      </c>
      <c r="J20" s="126">
        <v>876</v>
      </c>
      <c r="K20" s="126" t="s">
        <v>155</v>
      </c>
      <c r="L20" s="126">
        <v>1</v>
      </c>
      <c r="M20" s="126">
        <v>34406000018</v>
      </c>
      <c r="N20" s="126" t="s">
        <v>156</v>
      </c>
      <c r="O20" s="126" t="s">
        <v>79</v>
      </c>
      <c r="P20" s="126" t="s">
        <v>235</v>
      </c>
      <c r="Q20" s="126" t="s">
        <v>180</v>
      </c>
      <c r="R20" s="127">
        <v>42005</v>
      </c>
      <c r="S20" s="127">
        <v>42005</v>
      </c>
      <c r="T20" s="127">
        <v>42339</v>
      </c>
      <c r="U20" s="122">
        <v>22140</v>
      </c>
      <c r="V20" s="78" t="s">
        <v>45</v>
      </c>
      <c r="W20" s="122">
        <v>22140</v>
      </c>
      <c r="X20" s="122"/>
      <c r="Y20" s="126" t="s">
        <v>305</v>
      </c>
      <c r="Z20" s="126" t="s">
        <v>285</v>
      </c>
      <c r="AA20" s="126"/>
      <c r="AB20" s="43"/>
      <c r="AC20" s="144" t="s">
        <v>242</v>
      </c>
      <c r="AD20" s="43">
        <v>22140</v>
      </c>
      <c r="AE20" s="119" t="s">
        <v>430</v>
      </c>
    </row>
    <row r="21" spans="1:31" s="120" customFormat="1" ht="51">
      <c r="A21" s="36">
        <v>2</v>
      </c>
      <c r="B21" s="36"/>
      <c r="C21" s="36" t="s">
        <v>79</v>
      </c>
      <c r="D21" s="10" t="s">
        <v>213</v>
      </c>
      <c r="E21" s="10">
        <v>7525000</v>
      </c>
      <c r="F21" s="36">
        <v>25</v>
      </c>
      <c r="G21" s="36"/>
      <c r="H21" s="10" t="s">
        <v>103</v>
      </c>
      <c r="I21" s="36" t="s">
        <v>240</v>
      </c>
      <c r="J21" s="36">
        <v>876</v>
      </c>
      <c r="K21" s="36" t="s">
        <v>155</v>
      </c>
      <c r="L21" s="36">
        <v>1</v>
      </c>
      <c r="M21" s="10">
        <v>34406000031</v>
      </c>
      <c r="N21" s="10" t="s">
        <v>156</v>
      </c>
      <c r="O21" s="36" t="s">
        <v>79</v>
      </c>
      <c r="P21" s="36" t="s">
        <v>236</v>
      </c>
      <c r="Q21" s="36" t="s">
        <v>180</v>
      </c>
      <c r="R21" s="12">
        <v>42005</v>
      </c>
      <c r="S21" s="12">
        <v>42005</v>
      </c>
      <c r="T21" s="12">
        <v>42339</v>
      </c>
      <c r="U21" s="43">
        <v>2000</v>
      </c>
      <c r="V21" s="78" t="s">
        <v>45</v>
      </c>
      <c r="W21" s="43">
        <v>2000</v>
      </c>
      <c r="X21" s="61"/>
      <c r="Y21" s="36" t="s">
        <v>310</v>
      </c>
      <c r="Z21" s="36" t="s">
        <v>284</v>
      </c>
      <c r="AA21" s="36"/>
      <c r="AB21" s="43"/>
      <c r="AC21" s="143" t="s">
        <v>255</v>
      </c>
      <c r="AD21" s="43">
        <v>2000</v>
      </c>
      <c r="AE21" s="119" t="s">
        <v>430</v>
      </c>
    </row>
    <row r="22" spans="1:31" s="120" customFormat="1" ht="51">
      <c r="A22" s="36">
        <v>3</v>
      </c>
      <c r="B22" s="36"/>
      <c r="C22" s="36" t="s">
        <v>79</v>
      </c>
      <c r="D22" s="10" t="s">
        <v>213</v>
      </c>
      <c r="E22" s="10">
        <v>7525000</v>
      </c>
      <c r="F22" s="36">
        <v>26</v>
      </c>
      <c r="G22" s="36"/>
      <c r="H22" s="10" t="s">
        <v>104</v>
      </c>
      <c r="I22" s="36" t="s">
        <v>240</v>
      </c>
      <c r="J22" s="36">
        <v>876</v>
      </c>
      <c r="K22" s="36" t="s">
        <v>155</v>
      </c>
      <c r="L22" s="36">
        <v>1</v>
      </c>
      <c r="M22" s="10">
        <v>34406000032</v>
      </c>
      <c r="N22" s="10" t="s">
        <v>156</v>
      </c>
      <c r="O22" s="36" t="s">
        <v>79</v>
      </c>
      <c r="P22" s="36" t="s">
        <v>236</v>
      </c>
      <c r="Q22" s="36" t="s">
        <v>180</v>
      </c>
      <c r="R22" s="12">
        <v>42005</v>
      </c>
      <c r="S22" s="12">
        <v>42005</v>
      </c>
      <c r="T22" s="12">
        <v>42339</v>
      </c>
      <c r="U22" s="43">
        <v>18000</v>
      </c>
      <c r="V22" s="78" t="s">
        <v>45</v>
      </c>
      <c r="W22" s="43">
        <v>18000</v>
      </c>
      <c r="X22" s="61"/>
      <c r="Y22" s="36" t="s">
        <v>310</v>
      </c>
      <c r="Z22" s="36" t="s">
        <v>284</v>
      </c>
      <c r="AA22" s="36"/>
      <c r="AB22" s="43"/>
      <c r="AC22" s="52" t="s">
        <v>255</v>
      </c>
      <c r="AD22" s="43">
        <v>18000</v>
      </c>
      <c r="AE22" s="43" t="s">
        <v>430</v>
      </c>
    </row>
    <row r="23" spans="1:31" s="120" customFormat="1" ht="63.75">
      <c r="A23" s="36">
        <v>4</v>
      </c>
      <c r="B23" s="36"/>
      <c r="C23" s="36" t="s">
        <v>79</v>
      </c>
      <c r="D23" s="10" t="s">
        <v>214</v>
      </c>
      <c r="E23" s="10">
        <v>5235010</v>
      </c>
      <c r="F23" s="36">
        <v>27</v>
      </c>
      <c r="G23" s="36"/>
      <c r="H23" s="10" t="s">
        <v>105</v>
      </c>
      <c r="I23" s="36" t="s">
        <v>240</v>
      </c>
      <c r="J23" s="36">
        <v>876</v>
      </c>
      <c r="K23" s="36" t="s">
        <v>155</v>
      </c>
      <c r="L23" s="36">
        <v>1</v>
      </c>
      <c r="M23" s="10">
        <v>34406000033</v>
      </c>
      <c r="N23" s="10" t="s">
        <v>156</v>
      </c>
      <c r="O23" s="36" t="s">
        <v>79</v>
      </c>
      <c r="P23" s="36" t="s">
        <v>235</v>
      </c>
      <c r="Q23" s="36" t="s">
        <v>180</v>
      </c>
      <c r="R23" s="12">
        <v>42005</v>
      </c>
      <c r="S23" s="12">
        <v>42036</v>
      </c>
      <c r="T23" s="12">
        <v>42186</v>
      </c>
      <c r="U23" s="43">
        <v>13974</v>
      </c>
      <c r="V23" s="78" t="s">
        <v>45</v>
      </c>
      <c r="W23" s="43">
        <v>13974</v>
      </c>
      <c r="X23" s="61"/>
      <c r="Y23" s="36" t="s">
        <v>311</v>
      </c>
      <c r="Z23" s="36" t="s">
        <v>277</v>
      </c>
      <c r="AA23" s="36"/>
      <c r="AB23" s="43"/>
      <c r="AC23" s="53" t="s">
        <v>256</v>
      </c>
      <c r="AD23" s="43">
        <v>13974</v>
      </c>
      <c r="AE23" s="43" t="s">
        <v>430</v>
      </c>
    </row>
    <row r="24" spans="1:31" s="120" customFormat="1" ht="55.5" customHeight="1">
      <c r="A24" s="36">
        <v>5</v>
      </c>
      <c r="B24" s="36"/>
      <c r="C24" s="36" t="s">
        <v>79</v>
      </c>
      <c r="D24" s="142" t="s">
        <v>220</v>
      </c>
      <c r="E24" s="142">
        <v>9110000</v>
      </c>
      <c r="F24" s="36">
        <v>45</v>
      </c>
      <c r="G24" s="36"/>
      <c r="H24" s="125" t="s">
        <v>119</v>
      </c>
      <c r="I24" s="126" t="s">
        <v>240</v>
      </c>
      <c r="J24" s="126">
        <v>876</v>
      </c>
      <c r="K24" s="126" t="s">
        <v>155</v>
      </c>
      <c r="L24" s="126">
        <v>1</v>
      </c>
      <c r="M24" s="126">
        <v>34406000051</v>
      </c>
      <c r="N24" s="126" t="s">
        <v>156</v>
      </c>
      <c r="O24" s="126" t="s">
        <v>79</v>
      </c>
      <c r="P24" s="126" t="s">
        <v>236</v>
      </c>
      <c r="Q24" s="126" t="s">
        <v>180</v>
      </c>
      <c r="R24" s="127">
        <v>42005</v>
      </c>
      <c r="S24" s="127">
        <v>42005</v>
      </c>
      <c r="T24" s="127">
        <v>42339</v>
      </c>
      <c r="U24" s="122">
        <v>156</v>
      </c>
      <c r="V24" s="78" t="s">
        <v>45</v>
      </c>
      <c r="W24" s="122">
        <v>156</v>
      </c>
      <c r="X24" s="122"/>
      <c r="Y24" s="126" t="s">
        <v>307</v>
      </c>
      <c r="Z24" s="126" t="s">
        <v>285</v>
      </c>
      <c r="AA24" s="126"/>
      <c r="AB24" s="122"/>
      <c r="AC24" s="128" t="s">
        <v>242</v>
      </c>
      <c r="AD24" s="122">
        <v>156</v>
      </c>
      <c r="AE24" s="43" t="s">
        <v>430</v>
      </c>
    </row>
    <row r="25" spans="1:31" s="120" customFormat="1" ht="51" customHeight="1">
      <c r="A25" s="36">
        <v>6</v>
      </c>
      <c r="B25" s="36"/>
      <c r="C25" s="36" t="s">
        <v>79</v>
      </c>
      <c r="D25" s="142" t="s">
        <v>219</v>
      </c>
      <c r="E25" s="142">
        <v>9010000</v>
      </c>
      <c r="F25" s="36">
        <v>46</v>
      </c>
      <c r="G25" s="36"/>
      <c r="H25" s="125" t="s">
        <v>120</v>
      </c>
      <c r="I25" s="126" t="s">
        <v>240</v>
      </c>
      <c r="J25" s="126">
        <v>876</v>
      </c>
      <c r="K25" s="126" t="s">
        <v>155</v>
      </c>
      <c r="L25" s="126">
        <v>1</v>
      </c>
      <c r="M25" s="126">
        <v>34406000052</v>
      </c>
      <c r="N25" s="126" t="s">
        <v>156</v>
      </c>
      <c r="O25" s="126" t="s">
        <v>79</v>
      </c>
      <c r="P25" s="126" t="s">
        <v>235</v>
      </c>
      <c r="Q25" s="126" t="s">
        <v>180</v>
      </c>
      <c r="R25" s="127">
        <v>42005</v>
      </c>
      <c r="S25" s="127">
        <v>42005</v>
      </c>
      <c r="T25" s="127">
        <v>42339</v>
      </c>
      <c r="U25" s="122">
        <v>58526.91</v>
      </c>
      <c r="V25" s="78" t="s">
        <v>45</v>
      </c>
      <c r="W25" s="122">
        <v>58526.91</v>
      </c>
      <c r="X25" s="122"/>
      <c r="Y25" s="126" t="s">
        <v>307</v>
      </c>
      <c r="Z25" s="126" t="s">
        <v>285</v>
      </c>
      <c r="AA25" s="126"/>
      <c r="AB25" s="122"/>
      <c r="AC25" s="128" t="s">
        <v>242</v>
      </c>
      <c r="AD25" s="122">
        <v>58526.91</v>
      </c>
      <c r="AE25" s="43" t="s">
        <v>430</v>
      </c>
    </row>
    <row r="26" spans="1:31" s="120" customFormat="1" ht="51" customHeight="1">
      <c r="A26" s="36">
        <v>7</v>
      </c>
      <c r="B26" s="36"/>
      <c r="C26" s="36" t="s">
        <v>79</v>
      </c>
      <c r="D26" s="142" t="s">
        <v>233</v>
      </c>
      <c r="E26" s="142">
        <v>2695000</v>
      </c>
      <c r="F26" s="36">
        <v>64</v>
      </c>
      <c r="G26" s="36"/>
      <c r="H26" s="125" t="s">
        <v>150</v>
      </c>
      <c r="I26" s="126" t="s">
        <v>241</v>
      </c>
      <c r="J26" s="126">
        <v>876</v>
      </c>
      <c r="K26" s="126" t="s">
        <v>155</v>
      </c>
      <c r="L26" s="126">
        <v>1</v>
      </c>
      <c r="M26" s="126">
        <v>34406000086</v>
      </c>
      <c r="N26" s="126" t="s">
        <v>156</v>
      </c>
      <c r="O26" s="126" t="s">
        <v>79</v>
      </c>
      <c r="P26" s="126" t="s">
        <v>235</v>
      </c>
      <c r="Q26" s="126" t="s">
        <v>180</v>
      </c>
      <c r="R26" s="127">
        <v>42064</v>
      </c>
      <c r="S26" s="127">
        <v>42095</v>
      </c>
      <c r="T26" s="127">
        <v>42186</v>
      </c>
      <c r="U26" s="133">
        <v>245929.99999999997</v>
      </c>
      <c r="V26" s="78" t="s">
        <v>45</v>
      </c>
      <c r="W26" s="133">
        <v>245929.99999999997</v>
      </c>
      <c r="X26" s="122"/>
      <c r="Y26" s="126" t="s">
        <v>317</v>
      </c>
      <c r="Z26" s="126" t="s">
        <v>270</v>
      </c>
      <c r="AA26" s="126"/>
      <c r="AB26" s="133"/>
      <c r="AC26" s="128" t="s">
        <v>267</v>
      </c>
      <c r="AD26" s="133">
        <v>245929.99999999997</v>
      </c>
      <c r="AE26" s="43" t="s">
        <v>430</v>
      </c>
    </row>
    <row r="27" spans="1:31" s="120" customFormat="1" ht="51" customHeight="1">
      <c r="A27" s="36">
        <v>8</v>
      </c>
      <c r="B27" s="36"/>
      <c r="C27" s="36" t="s">
        <v>79</v>
      </c>
      <c r="D27" s="142" t="s">
        <v>229</v>
      </c>
      <c r="E27" s="142">
        <v>2715000</v>
      </c>
      <c r="F27" s="36">
        <v>74</v>
      </c>
      <c r="G27" s="36"/>
      <c r="H27" s="125" t="s">
        <v>143</v>
      </c>
      <c r="I27" s="126" t="s">
        <v>241</v>
      </c>
      <c r="J27" s="126">
        <v>876</v>
      </c>
      <c r="K27" s="126" t="s">
        <v>155</v>
      </c>
      <c r="L27" s="126">
        <v>1</v>
      </c>
      <c r="M27" s="126">
        <v>34406000079</v>
      </c>
      <c r="N27" s="126" t="s">
        <v>156</v>
      </c>
      <c r="O27" s="126" t="s">
        <v>79</v>
      </c>
      <c r="P27" s="126" t="s">
        <v>239</v>
      </c>
      <c r="Q27" s="126" t="s">
        <v>180</v>
      </c>
      <c r="R27" s="127">
        <v>42036</v>
      </c>
      <c r="S27" s="127">
        <v>42095</v>
      </c>
      <c r="T27" s="127">
        <v>42186</v>
      </c>
      <c r="U27" s="133">
        <v>1165672.3799999999</v>
      </c>
      <c r="V27" s="78" t="s">
        <v>45</v>
      </c>
      <c r="W27" s="133">
        <v>1165672.3799999999</v>
      </c>
      <c r="X27" s="122"/>
      <c r="Y27" s="126" t="s">
        <v>317</v>
      </c>
      <c r="Z27" s="126" t="s">
        <v>270</v>
      </c>
      <c r="AA27" s="126"/>
      <c r="AB27" s="133"/>
      <c r="AC27" s="128" t="s">
        <v>267</v>
      </c>
      <c r="AD27" s="133">
        <v>1165672.3799999999</v>
      </c>
      <c r="AE27" s="43" t="s">
        <v>430</v>
      </c>
    </row>
    <row r="28" spans="1:31" s="99" customFormat="1" ht="15" customHeight="1">
      <c r="A28" s="223" t="s">
        <v>46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5"/>
      <c r="AE28" s="104"/>
    </row>
    <row r="29" spans="1:3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 t="s">
        <v>45</v>
      </c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 t="s">
        <v>45</v>
      </c>
      <c r="W30" s="107"/>
      <c r="X30" s="107"/>
      <c r="Y30" s="107"/>
      <c r="Z30" s="107"/>
      <c r="AA30" s="107"/>
      <c r="AB30" s="107"/>
      <c r="AC30" s="107"/>
      <c r="AD30" s="107"/>
      <c r="AE30" s="105"/>
    </row>
    <row r="31" spans="1:31">
      <c r="A31" s="212" t="s">
        <v>47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104"/>
    </row>
    <row r="32" spans="1:3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6" t="s">
        <v>45</v>
      </c>
      <c r="W32" s="105"/>
      <c r="X32" s="105"/>
      <c r="Y32" s="105"/>
      <c r="Z32" s="105"/>
      <c r="AA32" s="105"/>
      <c r="AB32" s="105"/>
      <c r="AC32" s="105"/>
      <c r="AD32" s="105"/>
      <c r="AE32" s="105"/>
    </row>
    <row r="33" spans="1:3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6" t="s">
        <v>45</v>
      </c>
      <c r="W33" s="105"/>
      <c r="X33" s="105"/>
      <c r="Y33" s="109"/>
      <c r="Z33" s="109"/>
      <c r="AA33" s="109"/>
      <c r="AB33" s="109"/>
      <c r="AC33" s="109"/>
      <c r="AD33" s="109"/>
      <c r="AE33" s="105"/>
    </row>
    <row r="34" spans="1:31">
      <c r="A34" s="212" t="s">
        <v>48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104"/>
    </row>
    <row r="35" spans="1:3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1" t="s">
        <v>45</v>
      </c>
      <c r="W35" s="112"/>
      <c r="X35" s="112"/>
      <c r="Y35" s="110"/>
      <c r="Z35" s="110"/>
      <c r="AA35" s="110"/>
      <c r="AB35" s="110"/>
      <c r="AC35" s="110"/>
      <c r="AD35" s="110"/>
      <c r="AE35" s="105"/>
    </row>
    <row r="36" spans="1:3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35" t="s">
        <v>45</v>
      </c>
      <c r="W36" s="113"/>
      <c r="X36" s="114"/>
      <c r="Y36" s="113"/>
      <c r="Z36" s="113"/>
      <c r="AA36" s="113"/>
      <c r="AB36" s="113"/>
      <c r="AC36" s="113"/>
      <c r="AD36" s="113"/>
      <c r="AE36" s="105"/>
    </row>
    <row r="37" spans="1:31">
      <c r="A37" s="227" t="s">
        <v>49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40">
        <f>U20+U21+U22+U23+U24+U25+U26+U27+U29+U30+U32+U33+U35+U36</f>
        <v>1526399.2899999998</v>
      </c>
      <c r="V37" s="116"/>
      <c r="W37" s="40">
        <f>W20+W21+W22+W23+W24+W25+W26+W27+W29+W30+W32+W33+W35+W36</f>
        <v>1526399.2899999998</v>
      </c>
      <c r="X37" s="117"/>
      <c r="Y37" s="228"/>
      <c r="Z37" s="229"/>
      <c r="AA37" s="229"/>
      <c r="AB37" s="229"/>
      <c r="AC37" s="229"/>
      <c r="AD37" s="229"/>
      <c r="AE37" s="229"/>
    </row>
    <row r="38" spans="1:31">
      <c r="A38" s="227" t="s">
        <v>50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115"/>
      <c r="V38" s="116"/>
      <c r="W38" s="117"/>
      <c r="X38" s="117"/>
      <c r="Y38" s="228"/>
      <c r="Z38" s="229"/>
      <c r="AA38" s="229"/>
      <c r="AB38" s="229"/>
      <c r="AC38" s="229"/>
      <c r="AD38" s="229"/>
      <c r="AE38" s="229"/>
    </row>
    <row r="39" spans="1:31">
      <c r="A39" s="227" t="s">
        <v>51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115"/>
      <c r="V39" s="116"/>
      <c r="W39" s="117"/>
      <c r="X39" s="117"/>
      <c r="Y39" s="228"/>
      <c r="Z39" s="229"/>
      <c r="AA39" s="229"/>
      <c r="AB39" s="229"/>
      <c r="AC39" s="229"/>
      <c r="AD39" s="229"/>
      <c r="AE39" s="229"/>
    </row>
    <row r="40" spans="1:31">
      <c r="A40" s="227" t="s">
        <v>52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115"/>
      <c r="V40" s="116"/>
      <c r="W40" s="117"/>
      <c r="X40" s="117"/>
      <c r="Y40" s="228"/>
      <c r="Z40" s="229"/>
      <c r="AA40" s="229"/>
      <c r="AB40" s="229"/>
      <c r="AC40" s="229"/>
      <c r="AD40" s="229"/>
      <c r="AE40" s="229"/>
    </row>
    <row r="41" spans="1:31">
      <c r="A41" s="227" t="s">
        <v>53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115"/>
      <c r="V41" s="116"/>
      <c r="W41" s="117"/>
      <c r="X41" s="117"/>
      <c r="Y41" s="228"/>
      <c r="Z41" s="229"/>
      <c r="AA41" s="229"/>
      <c r="AB41" s="229"/>
      <c r="AC41" s="229"/>
      <c r="AD41" s="229"/>
      <c r="AE41" s="229"/>
    </row>
  </sheetData>
  <mergeCells count="53">
    <mergeCell ref="A40:T40"/>
    <mergeCell ref="Y40:AE40"/>
    <mergeCell ref="A41:T41"/>
    <mergeCell ref="Y41:AE41"/>
    <mergeCell ref="A34:AD34"/>
    <mergeCell ref="A37:T37"/>
    <mergeCell ref="Y37:AE37"/>
    <mergeCell ref="A38:T38"/>
    <mergeCell ref="Y38:AE38"/>
    <mergeCell ref="A39:T39"/>
    <mergeCell ref="Y39:AE39"/>
    <mergeCell ref="AC15:AC17"/>
    <mergeCell ref="AD15:AD17"/>
    <mergeCell ref="AE15:AE17"/>
    <mergeCell ref="A19:AD19"/>
    <mergeCell ref="A28:AD28"/>
    <mergeCell ref="J15:K16"/>
    <mergeCell ref="L15:L17"/>
    <mergeCell ref="M15:N16"/>
    <mergeCell ref="A15:A17"/>
    <mergeCell ref="B15:B17"/>
    <mergeCell ref="C15:C17"/>
    <mergeCell ref="D15:D17"/>
    <mergeCell ref="E15:E17"/>
    <mergeCell ref="F15:F17"/>
    <mergeCell ref="A31:AD31"/>
    <mergeCell ref="U15:U17"/>
    <mergeCell ref="V15:X16"/>
    <mergeCell ref="Y15:Y17"/>
    <mergeCell ref="Z15:Z17"/>
    <mergeCell ref="AA15:AA17"/>
    <mergeCell ref="AB15:AB17"/>
    <mergeCell ref="O15:O17"/>
    <mergeCell ref="P15:P17"/>
    <mergeCell ref="Q15:Q17"/>
    <mergeCell ref="R15:R17"/>
    <mergeCell ref="S15:S17"/>
    <mergeCell ref="T15:T17"/>
    <mergeCell ref="G15:G17"/>
    <mergeCell ref="H15:H17"/>
    <mergeCell ref="I15:I17"/>
    <mergeCell ref="A13:H13"/>
    <mergeCell ref="A1:AE1"/>
    <mergeCell ref="A2:AE2"/>
    <mergeCell ref="A3:AE3"/>
    <mergeCell ref="A5:H5"/>
    <mergeCell ref="A6:H6"/>
    <mergeCell ref="A7:H7"/>
    <mergeCell ref="A8:H8"/>
    <mergeCell ref="A9:H9"/>
    <mergeCell ref="A10:H10"/>
    <mergeCell ref="A11:H11"/>
    <mergeCell ref="A12:H12"/>
  </mergeCells>
  <dataValidations count="1">
    <dataValidation type="textLength" allowBlank="1" showInputMessage="1" showErrorMessage="1" sqref="H21:H22">
      <formula1>0</formula1>
      <formula2>240</formula2>
    </dataValidation>
  </dataValidations>
  <pageMargins left="0.70866141732283472" right="0.70866141732283472" top="0.62992125984251968" bottom="0.62992125984251968" header="0.31496062992125984" footer="0.31496062992125984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6 план ГКПЗ</vt:lpstr>
      <vt:lpstr>5 план ЕИ</vt:lpstr>
      <vt:lpstr>19 алгоритм корректировки</vt:lpstr>
      <vt:lpstr>20 исключаемые закупки</vt:lpstr>
      <vt:lpstr>'5 план ЕИ'!_ftn3</vt:lpstr>
      <vt:lpstr>'5 план ЕИ'!_ftnref3</vt:lpstr>
      <vt:lpstr>'5 план ЕИ'!_Toc344472489</vt:lpstr>
      <vt:lpstr>'5 план ЕИ'!_Toc344472490</vt:lpstr>
      <vt:lpstr>'19 алгоритм корректировки'!Область_печати</vt:lpstr>
      <vt:lpstr>'20 исключаемые закупки'!Область_печати</vt:lpstr>
    </vt:vector>
  </TitlesOfParts>
  <Company>Водоканал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Сивякова</dc:creator>
  <cp:lastModifiedBy>User</cp:lastModifiedBy>
  <cp:lastPrinted>2015-03-23T07:31:42Z</cp:lastPrinted>
  <dcterms:created xsi:type="dcterms:W3CDTF">2014-09-30T10:54:05Z</dcterms:created>
  <dcterms:modified xsi:type="dcterms:W3CDTF">2015-03-27T13:57:10Z</dcterms:modified>
</cp:coreProperties>
</file>