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20" windowHeight="7950" activeTab="0"/>
  </bookViews>
  <sheets>
    <sheet name="ГКПЗ 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'ГКПЗ 2011'!$A$11:$M$129</definedName>
    <definedName name="qqqq">'[6]Оперативный отчет'!#REF!</definedName>
    <definedName name="база9">'[5]Оперативный отчет'!#REF!</definedName>
    <definedName name="_xlnm.Print_Titles" localSheetId="0">'ГКПЗ 2011'!$11:$11</definedName>
    <definedName name="Загрузка2ДопКаталог">'[7]Обновление'!#REF!</definedName>
    <definedName name="Загрузка2Листы">'[7]Обновление'!#REF!</definedName>
    <definedName name="Загрузка2Отчеты">'[7]Обновление'!#REF!</definedName>
    <definedName name="Загрузка2ПометкаДляЗагрузки">'[7]Обновление'!#REF!</definedName>
    <definedName name="Загрузка2Примечание">'[7]Обновление'!#REF!</definedName>
    <definedName name="Загрузка2ПутьКФайлам">'[7]Обновление'!#REF!</definedName>
    <definedName name="Загрузка2Филиалы">'[7]Обновление'!#REF!</definedName>
    <definedName name="Загрузка3АДопКаталог">'[1]Обновление'!$I$49</definedName>
    <definedName name="Загрузка3БДопКаталог">'[1]Обновление'!$I$151</definedName>
    <definedName name="ЗагрузкаДопКаталог">'[1]Обновление'!$I$25</definedName>
    <definedName name="КритерийМатзатраты">#REF!</definedName>
    <definedName name="КритерийСарайлыВВсанкц">'[4]Сводный лист'!#REF!</definedName>
    <definedName name="_xlnm.Print_Area" localSheetId="0">'ГКПЗ 2011'!$A$1:$M$131</definedName>
    <definedName name="ОбновлениеДопКаталог">'[1]Обновление'!$I$2</definedName>
    <definedName name="ОбновлениеОтчета1ЛистОтчетаКросс">'[7]Обновление'!#REF!</definedName>
    <definedName name="ОбновлениеОтчета1ЛистШаблоновКросс">'[7]Обновление'!#REF!</definedName>
    <definedName name="ОбновлениеОтчета1ОбластьОтчетаКросс">'[7]Обновление'!#REF!</definedName>
    <definedName name="ОбновлениеОтчета1СводныеТаблицыКросс">'[7]Обновление'!#REF!</definedName>
    <definedName name="ОбновлениеОтчета1СервисзнаяКолонкаСводнаяКросс">'[7]Обновление'!#REF!</definedName>
    <definedName name="ОбновлениеОтчета1СервиснаяКолонкаЛистКросс">'[7]Обновление'!#REF!</definedName>
    <definedName name="ОбновлениеОтчета1СервиснаяКолонкаСводнаяКросс">'[7]Обновление'!#REF!</definedName>
    <definedName name="ОбновлениеОтчета1СервиснаяКолонкаСтрокаКросс">'[7]Обновление'!#REF!</definedName>
    <definedName name="ОбновлениеОтчета1СервиснаяСтрокаКросс">'[7]Обновление'!#REF!</definedName>
    <definedName name="ОбновлениеОтчета1СоставнаяДляШаблона">'[2]Обновление'!#REF!</definedName>
    <definedName name="ОбновлениеОтчета2ЛистОтчетаКросс">'[7]Обновление'!#REF!</definedName>
    <definedName name="ОбновлениеОтчета2ЛистШаблоновКросс">'[7]Обновление'!#REF!</definedName>
    <definedName name="ОбновлениеОтчета2ОбластьОтчетаКросс">'[7]Обновление'!#REF!</definedName>
    <definedName name="ОбновлениеОтчета2СводныеТаблицыКросс">'[7]Обновление'!#REF!</definedName>
    <definedName name="ОбновлениеОтчета2СервисзнаяКолонкаСводнаяКросс">'[7]Обновление'!#REF!</definedName>
    <definedName name="ОбновлениеОтчета2СервиснаяКолонкаЛистКросс">'[7]Обновление'!#REF!</definedName>
    <definedName name="ОбновлениеОтчета2СервиснаяКолонкаСводнаяКросс">'[7]Обновление'!#REF!</definedName>
    <definedName name="ОбновлениеОтчета2СервиснаяКолонкаСтрокаКросс">'[7]Обновление'!#REF!</definedName>
    <definedName name="ОбновлениеОтчета2СервиснаяСтрокаКросс">'[7]Обновление'!#REF!</definedName>
    <definedName name="ОтчетыОбновлений">#REF!</definedName>
    <definedName name="ПримечаниеОбновлений">#REF!</definedName>
    <definedName name="ПутьКФайламОбновлений">#REF!</definedName>
    <definedName name="СарайлыВВсанкц">#REF!</definedName>
    <definedName name="ФилиалСарайлыВВсанкц">#REF!</definedName>
    <definedName name="ФилиалыОбновление">#REF!</definedName>
  </definedNames>
  <calcPr fullCalcOnLoad="1"/>
</workbook>
</file>

<file path=xl/sharedStrings.xml><?xml version="1.0" encoding="utf-8"?>
<sst xmlns="http://schemas.openxmlformats.org/spreadsheetml/2006/main" count="980" uniqueCount="209">
  <si>
    <t>ДЗО</t>
  </si>
  <si>
    <t>Раз дел</t>
  </si>
  <si>
    <t>№ ГКПЗ</t>
  </si>
  <si>
    <t>Финанси рование</t>
  </si>
  <si>
    <t>Окончание поставки</t>
  </si>
  <si>
    <t>Организатор закупки</t>
  </si>
  <si>
    <t>КБК</t>
  </si>
  <si>
    <t>№    п/п</t>
  </si>
  <si>
    <t xml:space="preserve">Способ </t>
  </si>
  <si>
    <t xml:space="preserve">Объявление закупки </t>
  </si>
  <si>
    <t>Начало поставки</t>
  </si>
  <si>
    <t>Предмет закупки</t>
  </si>
  <si>
    <t>Сумма (т.р.)   без НДС</t>
  </si>
  <si>
    <t>Предоставление услуг электросвязи и телематических служб</t>
  </si>
  <si>
    <t>Предоставление услуг сотовой связи</t>
  </si>
  <si>
    <t>Аренда объектов теплоснабжения</t>
  </si>
  <si>
    <t>Эксплуатация, техническое обслуживание и ремонт лифтов</t>
  </si>
  <si>
    <t>Услуги аварийно-диспетчерской службы</t>
  </si>
  <si>
    <t xml:space="preserve">Поставка теплоэнергии </t>
  </si>
  <si>
    <t>Поставка нефтепродуктов</t>
  </si>
  <si>
    <t>Поставка электроэнергии</t>
  </si>
  <si>
    <t>Открытый запрос предложений</t>
  </si>
  <si>
    <t xml:space="preserve">Единственный источник </t>
  </si>
  <si>
    <t xml:space="preserve">Единственный источник  </t>
  </si>
  <si>
    <t>Себестоимость</t>
  </si>
  <si>
    <t>декабрь 2010</t>
  </si>
  <si>
    <t>октябрь 2010</t>
  </si>
  <si>
    <t>ОАО «РСП ТПК КГРЭС»</t>
  </si>
  <si>
    <t>ОАО "РСП ТПК КГРЭС»</t>
  </si>
  <si>
    <t>ОАО «Водоканал КГРЭС»</t>
  </si>
  <si>
    <t>Поставка оргтехники</t>
  </si>
  <si>
    <t>Открытый запрос цен</t>
  </si>
  <si>
    <t>сентябрь 2010</t>
  </si>
  <si>
    <t>ОАО "РСП ТПК КГРЭС"</t>
  </si>
  <si>
    <t>Закупка дорожных знаков</t>
  </si>
  <si>
    <t>Аренда транспортного средства</t>
  </si>
  <si>
    <t>Мойка автотранспорта</t>
  </si>
  <si>
    <t>Подписка и литература</t>
  </si>
  <si>
    <t>Обновление программного продукта "Сервер: расчет квартплаты конфигурация для 1С: предприятие 8"</t>
  </si>
  <si>
    <t>Настройка и сопровождение программного продукта семейства 1С: Предприятие</t>
  </si>
  <si>
    <t>Оказание информационных услуг с использованием экземпляра Консультант +</t>
  </si>
  <si>
    <t>нерегламентированная закупка</t>
  </si>
  <si>
    <t>Ремонт кровли</t>
  </si>
  <si>
    <t>Поставка железо-бетонных изделий</t>
  </si>
  <si>
    <t>Поставка запорной арматуры</t>
  </si>
  <si>
    <t xml:space="preserve">Поставка труб,фасонных изделий в ППУ изоляции и материалов для изоляции стыков 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</si>
  <si>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 филиала ОАО «ОГК-3" «Костромская ГРЭС»</t>
  </si>
  <si>
    <t>Запасные части для ремонта экскаваторов</t>
  </si>
  <si>
    <t>Запасные части для ремонта легковых автомобилей</t>
  </si>
  <si>
    <t>Запасные части для ремонта грузовых автомобилей</t>
  </si>
  <si>
    <t>Запасные части для ремонта тракторов</t>
  </si>
  <si>
    <t>Аудиторские услуги</t>
  </si>
  <si>
    <t>март 2011</t>
  </si>
  <si>
    <t>Поставка спецодежды</t>
  </si>
  <si>
    <t>В.С. Чибуров</t>
  </si>
  <si>
    <t>Заместитель генерального директора по экономике и финансам</t>
  </si>
  <si>
    <t>М.В. Езжев</t>
  </si>
  <si>
    <t>Генеральный директор ОАО "РСП ТПК КГРЭС"</t>
  </si>
  <si>
    <t>Страхование гражданской ответственности за причинение вреда которые оказывают влияние объектов капитального стоительства</t>
  </si>
  <si>
    <t>февраль 2011</t>
  </si>
  <si>
    <t>Итого Инвестиционная программа:</t>
  </si>
  <si>
    <t>Всего:</t>
  </si>
  <si>
    <t>СОГЛАСОВАНО</t>
  </si>
  <si>
    <t>Заместитель директора филиала ОАО "ОГК-3"</t>
  </si>
  <si>
    <t>Костромская ГРЭС по общим вопросам</t>
  </si>
  <si>
    <t>___________________________(Блинов В.В.)</t>
  </si>
  <si>
    <t>"_______"______________________ 2010 г.</t>
  </si>
  <si>
    <t>Поставка металлопроката</t>
  </si>
  <si>
    <t>январь 2011</t>
  </si>
  <si>
    <t>декабрь 2011</t>
  </si>
  <si>
    <t>I Эксплуатационные  расходы (4 кв. 2010 года)</t>
  </si>
  <si>
    <t>себестоимость</t>
  </si>
  <si>
    <t>Поставка химических реактивов и расходных материалов для химико-бактериологической лаборатории ОАО "Водоканал КГРЭС"</t>
  </si>
  <si>
    <t>I Эксплуатационные  расходы ( 2011 года)</t>
  </si>
  <si>
    <t>Поставка инструментов</t>
  </si>
  <si>
    <t>21363, 21381,21382,21364</t>
  </si>
  <si>
    <t>ноябрь 2011</t>
  </si>
  <si>
    <t>I Эксплуатационные расходы 2011</t>
  </si>
  <si>
    <t>Поставка электротехнических материалов</t>
  </si>
  <si>
    <t>21363, 21381, 21382</t>
  </si>
  <si>
    <t>поставка мебели</t>
  </si>
  <si>
    <t>июнь 2011</t>
  </si>
  <si>
    <t>июль 2011</t>
  </si>
  <si>
    <t>Поставка крепежей</t>
  </si>
  <si>
    <t>21363, 21382</t>
  </si>
  <si>
    <t>Поставка прочих материалов</t>
  </si>
  <si>
    <t>21363, 21383</t>
  </si>
  <si>
    <t>Поставка сантехнических материалов</t>
  </si>
  <si>
    <t>Поставка строительных материалов</t>
  </si>
  <si>
    <t>21363, 21381</t>
  </si>
  <si>
    <t>Материалы по охране труда  и ТБ, ГО и ЧС, пожарной безопасности</t>
  </si>
  <si>
    <t>Поставка канцтоваров</t>
  </si>
  <si>
    <t>Услуги по ремонту тепловых сетей</t>
  </si>
  <si>
    <t>апрель 2011</t>
  </si>
  <si>
    <t>май 2011</t>
  </si>
  <si>
    <t>сентябрь 2011</t>
  </si>
  <si>
    <t>III ремонт (2011 года)</t>
  </si>
  <si>
    <t>май  2011</t>
  </si>
  <si>
    <t xml:space="preserve"> IV Инвенстиционная деятельность ( 2011 год)</t>
  </si>
  <si>
    <t xml:space="preserve">амортизационный фонд
</t>
  </si>
  <si>
    <t xml:space="preserve">январь 2011 </t>
  </si>
  <si>
    <t>Ремонт зданий ТПК</t>
  </si>
  <si>
    <t>август  2011</t>
  </si>
  <si>
    <t>сентябрь  2011</t>
  </si>
  <si>
    <t>Единственный источник</t>
  </si>
  <si>
    <t>III ремонт (4 кв. 2010 года)</t>
  </si>
  <si>
    <t xml:space="preserve">Сервисное обслуживание оборудования  ВОС ОАО «Водоканал КГРЭС» </t>
  </si>
  <si>
    <t>январь 2012</t>
  </si>
  <si>
    <t xml:space="preserve"> III ремонт ( 2011 год)</t>
  </si>
  <si>
    <t>Услуги по ремонту оргтехники</t>
  </si>
  <si>
    <t>Освидетельствование, экспертиза, испытание оборудования и механизмов</t>
  </si>
  <si>
    <t xml:space="preserve">февраль 2011 </t>
  </si>
  <si>
    <t>Услуги по метрологии, поверка, калибровка</t>
  </si>
  <si>
    <t>Лабораторные исследования воды</t>
  </si>
  <si>
    <t>Услуги по утилизации, обезвреживанию и размещению отходов</t>
  </si>
  <si>
    <t>август 2011</t>
  </si>
  <si>
    <t>Вырубка кустарника и выкашивание травы</t>
  </si>
  <si>
    <t>Повышение квалификации и подготовка кадров</t>
  </si>
  <si>
    <t>Услуги местной телефонной связи</t>
  </si>
  <si>
    <t>Междугородние услуги связи</t>
  </si>
  <si>
    <t>Разработка и покупка ПО</t>
  </si>
  <si>
    <t>июнь2011</t>
  </si>
  <si>
    <t>Проведение комплексной экспертизы расчетов и технологических потерь при передаче т/э</t>
  </si>
  <si>
    <t xml:space="preserve">Проведение энергетического обследования </t>
  </si>
  <si>
    <t>Аттестация сварочного оборудования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</si>
  <si>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</si>
  <si>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 xml:space="preserve">июль 2011 </t>
  </si>
  <si>
    <t>июль 2012</t>
  </si>
  <si>
    <t>Оказание услуг по медицинскому добровольному страхованию (ДМС)</t>
  </si>
  <si>
    <t>Использование сторонних транспортных средств</t>
  </si>
  <si>
    <t>Перевозка  грузов и пассажиров</t>
  </si>
  <si>
    <t xml:space="preserve">  ноябрь 2011 </t>
  </si>
  <si>
    <t>март 2012</t>
  </si>
  <si>
    <t>II Прочие 2011</t>
  </si>
  <si>
    <t>Расходы по предупреждению заболеваний (медкомиссия, медосмотр, прививки, судмедэкспертиза) и обеспечение нормальных условий труда</t>
  </si>
  <si>
    <t>Услуги по предоставлению юр. информации, нотариальные услуги</t>
  </si>
  <si>
    <t>Типографские расходы, услуги почты, курьерские услуги</t>
  </si>
  <si>
    <t>Стирка спецодежды</t>
  </si>
  <si>
    <t xml:space="preserve"> IV Инвестиционная деятельность ( 2011 год)</t>
  </si>
  <si>
    <t>поставка оборудования для лаборатории</t>
  </si>
  <si>
    <t xml:space="preserve">март 2011 </t>
  </si>
  <si>
    <t>поставка насосов </t>
  </si>
  <si>
    <t>Поставка подшипников</t>
  </si>
  <si>
    <t>21363,21364,21367,21381,21382</t>
  </si>
  <si>
    <t xml:space="preserve">Техническое освидетельствование лифтов </t>
  </si>
  <si>
    <t>т/о газопровода</t>
  </si>
  <si>
    <t>август2011</t>
  </si>
  <si>
    <t>Ремонт стыков стеновых панелей</t>
  </si>
  <si>
    <t>Поставка измерительных приборов (КИП)</t>
  </si>
  <si>
    <t>Поставка лакокрасочных изделий</t>
  </si>
  <si>
    <t>Поставка сальниковой набивки</t>
  </si>
  <si>
    <t>Поставка прокладочных материалов</t>
  </si>
  <si>
    <t>Поставка кирпичной продукции</t>
  </si>
  <si>
    <t>Поставка песка и щебня</t>
  </si>
  <si>
    <t>Поставка сжиженного газа</t>
  </si>
  <si>
    <t>Поставка электрооборудования</t>
  </si>
  <si>
    <t>Поставка химреагентов</t>
  </si>
  <si>
    <t>с декабря 2011, сумма годовая</t>
  </si>
  <si>
    <t>сумма годовая</t>
  </si>
  <si>
    <t>Новиков 140 тыс.</t>
  </si>
  <si>
    <t>прописать органгизации</t>
  </si>
  <si>
    <t>уточнить</t>
  </si>
  <si>
    <t>Бабайкин</t>
  </si>
  <si>
    <t>Поставка  пневмозапорного устройства</t>
  </si>
  <si>
    <t>Поставка такелажных приспособлений</t>
  </si>
  <si>
    <t xml:space="preserve">октябрь 2011 </t>
  </si>
  <si>
    <t xml:space="preserve">апрель 2011 </t>
  </si>
  <si>
    <t>Итого прочие  расходы 2011 год:</t>
  </si>
  <si>
    <t>Итого Эксплуатационные  расходы (4 кв. 2010 года):</t>
  </si>
  <si>
    <t>Поставка теплоизоляции</t>
  </si>
  <si>
    <t>апрель  2011</t>
  </si>
  <si>
    <t>июнь  2011</t>
  </si>
  <si>
    <t>Автомашина Hyundai Santa Fefl</t>
  </si>
  <si>
    <t>Итого эксплуатационные  расходы 2011 год:</t>
  </si>
  <si>
    <t>Итого расходы на ремонт 2011 г.:</t>
  </si>
  <si>
    <t>Сервисное обслуживание оборудования  КОС ОАО «Водоканал КГРЭС»</t>
  </si>
  <si>
    <t>Поставка труб общего назначения  и фасонные изделия</t>
  </si>
  <si>
    <t xml:space="preserve">    Годовая комплексная программа закупок ОАО "РСП ТПК КГРЭС" на 2011 год</t>
  </si>
  <si>
    <t>Выполнение программы производственного контроля</t>
  </si>
  <si>
    <t>Поставка сварочных материалов</t>
  </si>
  <si>
    <t>Поставка растворобетонных материалов</t>
  </si>
  <si>
    <t>Поставка хозяйственного инвентаря и приспособлений</t>
  </si>
  <si>
    <t>Поставка авторезины</t>
  </si>
  <si>
    <t>ремонт фасада (керамическая плитка)</t>
  </si>
  <si>
    <t>Оборудование помещений охранной сигнализацией (Индустриальная, д 4)</t>
  </si>
  <si>
    <t>Оборудование помещений охранной сигнализацией (Садовая, 1)</t>
  </si>
  <si>
    <t xml:space="preserve">Сопровождение программного продукта РИК "Стандарт" </t>
  </si>
  <si>
    <t>Информ. сопр. "Сервер"</t>
  </si>
  <si>
    <t>Информационное сопровождение 1С: предприятие"</t>
  </si>
  <si>
    <t>Неисключительные права СБиС++</t>
  </si>
  <si>
    <t>Сопровождение программы 1СБухгалтерия</t>
  </si>
  <si>
    <t>Разработка проекта СЗЗ-1 пром. площадка</t>
  </si>
  <si>
    <t>Поставка шкафов металлических</t>
  </si>
  <si>
    <t>Поставка оборудования для газовой резки и сварки.</t>
  </si>
  <si>
    <t xml:space="preserve">поставка  жидкости для автотранспорта </t>
  </si>
  <si>
    <r>
      <t xml:space="preserve">Оказание услуг по обязательному страхованию гражданской ответственности (ОСАГО) </t>
    </r>
    <r>
      <rPr>
        <sz val="8"/>
        <color indexed="8"/>
        <rFont val="Times New Roman"/>
        <family val="1"/>
      </rPr>
      <t>на 2010-2011 гг.</t>
    </r>
  </si>
  <si>
    <t xml:space="preserve">декабрь 2010 </t>
  </si>
  <si>
    <t>октябрь 2011</t>
  </si>
  <si>
    <t>Техническое обслуживание системы охранно-пожарной сигнализации Садовая, 1</t>
  </si>
  <si>
    <t>Физическая охрана Садовая, 1</t>
  </si>
  <si>
    <t>Поставка виброплиты реверсивной SOVTE CNP-25</t>
  </si>
  <si>
    <t>Поставка точильно-шлифовального станка ТШ-2.25</t>
  </si>
  <si>
    <t>Поставка сверлильного станка PROMA BV-25 в/400</t>
  </si>
  <si>
    <t>Поставка экскаватора погрузчика БОРЕКС-3106</t>
  </si>
  <si>
    <t>Директор  по закупкам</t>
  </si>
  <si>
    <t>ОАО "ОГК-3"</t>
  </si>
  <si>
    <t>___________________________(Багрий Н.М.)</t>
  </si>
  <si>
    <t>"_______"______________________ 201___ г.</t>
  </si>
  <si>
    <t>май 2012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</si>
</sst>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##,###,##0"/>
    <numFmt numFmtId="169" formatCode="###,###,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&lt;=9999999]###\-####;\(###\)\ ###\-####"/>
    <numFmt numFmtId="175" formatCode="#\ ##0;\-#\ ##0"/>
    <numFmt numFmtId="176" formatCode="0.0%"/>
    <numFmt numFmtId="177" formatCode="0000"/>
    <numFmt numFmtId="178" formatCode="00"/>
    <numFmt numFmtId="179" formatCode="000"/>
    <numFmt numFmtId="180" formatCode="[$-FC19]d\ mmmm\ yyyy\ &quot;г.&quot;"/>
    <numFmt numFmtId="181" formatCode="_(* #,##0_);_(* \(#,##0\);_(* &quot;-&quot;??_);_(@_)"/>
    <numFmt numFmtId="182" formatCode="#,##0_р_."/>
    <numFmt numFmtId="183" formatCode="_-* #,##0_р_._-;\-* #,##0_р_._-;_-* &quot;-&quot;??_р_._-;_-@_-"/>
    <numFmt numFmtId="184" formatCode="#,##0.000000_р_."/>
    <numFmt numFmtId="185" formatCode="_-* #,##0.000_р_._-;\-* #,##0.000_р_._-;_-* &quot;-&quot;_р_._-;_-@_-"/>
    <numFmt numFmtId="186" formatCode="#,##0.000_р_."/>
    <numFmt numFmtId="187" formatCode="[$-F800]dddd\,\ mmmm\ dd\,\ yyyy"/>
    <numFmt numFmtId="188" formatCode="#,##0.0"/>
    <numFmt numFmtId="189" formatCode="#,##0.000"/>
    <numFmt numFmtId="190" formatCode="0;\-0;;@"/>
    <numFmt numFmtId="191" formatCode="_-* #,##0.0000_р_._-;\-* #,##0.0000_р_._-;_-* &quot;-&quot;_р_._-;_-@_-"/>
    <numFmt numFmtId="192" formatCode="_-* #,##0.00000_р_._-;\-* #,##0.00000_р_._-;_-* &quot;-&quot;_р_._-;_-@_-"/>
    <numFmt numFmtId="193" formatCode="_-* #,##0.00_р_._-;\-* #,##0.00_р_._-;_-* &quot;-&quot;_р_._-;_-@_-"/>
    <numFmt numFmtId="194" formatCode="_-* #,##0.0000_р_._-;\-* #,##0.0000_р_._-;_-* &quot;-&quot;????_р_._-;_-@_-"/>
    <numFmt numFmtId="195" formatCode="#,##0.00;\(#,##0.00\)"/>
    <numFmt numFmtId="196" formatCode="#,##0.000;\(#,##0.000\)"/>
    <numFmt numFmtId="197" formatCode="#,##0.0;\(#,##0.0\)"/>
    <numFmt numFmtId="198" formatCode="#,##0;\(#,##0\)"/>
    <numFmt numFmtId="199" formatCode="#,##0.0000;\(#,##0.0000\)"/>
    <numFmt numFmtId="200" formatCode="#,##0.0000"/>
    <numFmt numFmtId="201" formatCode="#,##0.00000"/>
    <numFmt numFmtId="202" formatCode="0.000%"/>
    <numFmt numFmtId="203" formatCode="0.0000%"/>
    <numFmt numFmtId="204" formatCode="0.00000%"/>
    <numFmt numFmtId="205" formatCode="#,##0.0_р_."/>
    <numFmt numFmtId="206" formatCode="#,##0.00_р_."/>
    <numFmt numFmtId="207" formatCode="#,##0.0000_р_."/>
    <numFmt numFmtId="208" formatCode="#,##0.00000_р_."/>
    <numFmt numFmtId="209" formatCode="#,##0.0000000_р_."/>
    <numFmt numFmtId="210" formatCode="#,##0.00000000_р_."/>
    <numFmt numFmtId="211" formatCode="_-* #,##0.0_р_._-;\-* #,##0.0_р_._-;_-* &quot;-&quot;_р_._-;_-@_-"/>
    <numFmt numFmtId="212" formatCode="#,##0.000000"/>
    <numFmt numFmtId="213" formatCode="_-* #,##0.000000_р_._-;\-* #,##0.000000_р_._-;_-* &quot;-&quot;_р_._-;_-@_-"/>
    <numFmt numFmtId="214" formatCode="_-* #,##0.0000000_р_._-;\-* #,##0.0000000_р_._-;_-* &quot;-&quot;_р_._-;_-@_-"/>
    <numFmt numFmtId="215" formatCode="_-* #,##0.0_р_._-;\-* #,##0.0_р_._-;_-* &quot;-&quot;??_р_._-;_-@_-"/>
    <numFmt numFmtId="216" formatCode="_-* #,##0.000_р_._-;\-* #,##0.000_р_._-;_-* &quot;-&quot;??_р_._-;_-@_-"/>
    <numFmt numFmtId="217" formatCode="_-* #,##0.0000_р_._-;\-* #,##0.0000_р_._-;_-* &quot;-&quot;??_р_._-;_-@_-"/>
    <numFmt numFmtId="218" formatCode="0.0000"/>
    <numFmt numFmtId="219" formatCode="0.000"/>
    <numFmt numFmtId="220" formatCode="0.0"/>
    <numFmt numFmtId="221" formatCode="#\ ###;\-#\ ###"/>
    <numFmt numFmtId="222" formatCode="_-* #,##0.00000000_р_._-;\-* #,##0.00000000_р_._-;_-* &quot;-&quot;_р_._-;_-@_-"/>
    <numFmt numFmtId="223" formatCode="dd/mm/yyyy"/>
    <numFmt numFmtId="224" formatCode="###,###,###,###,##0.00"/>
    <numFmt numFmtId="225" formatCode="[$-419]mmmm\ yyyy;@"/>
    <numFmt numFmtId="226" formatCode="mmm/yyyy"/>
  </numFmts>
  <fonts count="35">
    <font>
      <sz val="10"/>
      <name val="Arial Cyr"/>
      <family val="0"/>
    </font>
    <font>
      <u val="single"/>
      <sz val="8"/>
      <color indexed="12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8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1">
      <alignment wrapText="1"/>
      <protection/>
    </xf>
    <xf numFmtId="0" fontId="0" fillId="17" borderId="0">
      <alignment/>
      <protection/>
    </xf>
    <xf numFmtId="0" fontId="6" fillId="0" borderId="1">
      <alignment/>
      <protection/>
    </xf>
    <xf numFmtId="0" fontId="9" fillId="18" borderId="1">
      <alignment horizontal="center" vertical="center" wrapText="1"/>
      <protection/>
    </xf>
    <xf numFmtId="0" fontId="6" fillId="19" borderId="1">
      <alignment wrapText="1"/>
      <protection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10" fillId="7" borderId="2" applyNumberFormat="0" applyAlignment="0" applyProtection="0"/>
    <xf numFmtId="0" fontId="11" fillId="19" borderId="3" applyNumberFormat="0" applyAlignment="0" applyProtection="0"/>
    <xf numFmtId="0" fontId="12" fillId="19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4" borderId="8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6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8" applyFont="1" applyAlignment="1">
      <alignment horizontal="left" vertical="center"/>
      <protection/>
    </xf>
    <xf numFmtId="0" fontId="2" fillId="0" borderId="0" xfId="58" applyFont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2" fillId="0" borderId="1" xfId="58" applyFont="1" applyBorder="1" applyAlignment="1">
      <alignment horizontal="center" vertical="center" wrapText="1"/>
      <protection/>
    </xf>
    <xf numFmtId="1" fontId="28" fillId="0" borderId="1" xfId="0" applyNumberFormat="1" applyFont="1" applyFill="1" applyBorder="1" applyAlignment="1">
      <alignment horizontal="center" vertical="center"/>
    </xf>
    <xf numFmtId="22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Font="1" applyFill="1" applyAlignment="1">
      <alignment horizontal="right" vertical="center"/>
      <protection/>
    </xf>
    <xf numFmtId="49" fontId="3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8" fillId="0" borderId="1" xfId="58" applyFont="1" applyFill="1" applyBorder="1" applyAlignment="1">
      <alignment horizontal="center" vertical="center" wrapText="1"/>
      <protection/>
    </xf>
    <xf numFmtId="0" fontId="28" fillId="0" borderId="1" xfId="0" applyFont="1" applyFill="1" applyBorder="1" applyAlignment="1">
      <alignment horizontal="center" vertical="center" wrapText="1"/>
    </xf>
    <xf numFmtId="225" fontId="28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2" fillId="0" borderId="0" xfId="58" applyFont="1" applyFill="1" applyAlignment="1">
      <alignment horizontal="center" vertical="center"/>
      <protection/>
    </xf>
    <xf numFmtId="0" fontId="23" fillId="0" borderId="0" xfId="0" applyFont="1" applyFill="1" applyAlignment="1">
      <alignment/>
    </xf>
    <xf numFmtId="4" fontId="2" fillId="0" borderId="0" xfId="58" applyNumberFormat="1" applyFont="1" applyFill="1" applyAlignment="1">
      <alignment horizontal="right" vertical="center" indent="1"/>
      <protection/>
    </xf>
    <xf numFmtId="4" fontId="2" fillId="0" borderId="12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9" fillId="0" borderId="0" xfId="58" applyFont="1" applyFill="1" applyAlignment="1">
      <alignment horizontal="center" vertical="center" wrapText="1"/>
      <protection/>
    </xf>
    <xf numFmtId="0" fontId="4" fillId="0" borderId="1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4" fontId="28" fillId="27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9" fillId="27" borderId="0" xfId="58" applyNumberFormat="1" applyFont="1" applyFill="1" applyAlignment="1">
      <alignment horizontal="center" vertical="center" wrapText="1"/>
      <protection/>
    </xf>
    <xf numFmtId="4" fontId="4" fillId="27" borderId="1" xfId="58" applyNumberFormat="1" applyFont="1" applyFill="1" applyBorder="1" applyAlignment="1">
      <alignment horizontal="center" vertical="center" wrapText="1"/>
      <protection/>
    </xf>
    <xf numFmtId="0" fontId="29" fillId="0" borderId="1" xfId="58" applyFont="1" applyFill="1" applyBorder="1" applyAlignment="1">
      <alignment horizontal="center" vertical="center" wrapText="1"/>
      <protection/>
    </xf>
    <xf numFmtId="0" fontId="2" fillId="0" borderId="0" xfId="58" applyFont="1" applyFill="1" applyAlignment="1">
      <alignment horizontal="right" vertical="center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25" fontId="28" fillId="0" borderId="13" xfId="0" applyNumberFormat="1" applyFont="1" applyFill="1" applyBorder="1" applyAlignment="1">
      <alignment horizontal="center" vertical="center" wrapText="1"/>
    </xf>
    <xf numFmtId="225" fontId="28" fillId="28" borderId="1" xfId="0" applyNumberFormat="1" applyFont="1" applyFill="1" applyBorder="1" applyAlignment="1">
      <alignment horizontal="center" vertical="center" wrapText="1"/>
    </xf>
    <xf numFmtId="49" fontId="28" fillId="28" borderId="1" xfId="0" applyNumberFormat="1" applyFont="1" applyFill="1" applyBorder="1" applyAlignment="1">
      <alignment horizontal="center" vertical="center" wrapText="1"/>
    </xf>
    <xf numFmtId="0" fontId="28" fillId="28" borderId="1" xfId="0" applyFont="1" applyFill="1" applyBorder="1" applyAlignment="1">
      <alignment horizontal="center" vertical="center" wrapText="1"/>
    </xf>
    <xf numFmtId="4" fontId="29" fillId="27" borderId="1" xfId="58" applyNumberFormat="1" applyFont="1" applyFill="1" applyBorder="1" applyAlignment="1">
      <alignment horizontal="center" vertical="center" wrapText="1"/>
      <protection/>
    </xf>
    <xf numFmtId="49" fontId="28" fillId="28" borderId="13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220" fontId="28" fillId="0" borderId="1" xfId="0" applyNumberFormat="1" applyFont="1" applyFill="1" applyBorder="1" applyAlignment="1">
      <alignment horizontal="center" vertical="center" wrapText="1"/>
    </xf>
  </cellXfs>
  <cellStyles count="62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vels" xfId="33"/>
    <cellStyle name="PropBorder" xfId="34"/>
    <cellStyle name="PropBorderData" xfId="35"/>
    <cellStyle name="PropBorderDataYear" xfId="36"/>
    <cellStyle name="PropBorderDataYear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01share.ogk3.ogk3.ru\Public\&#1044;&#1050;&#1060;\&#1054;&#1073;&#1097;&#1072;&#1103;%20&#1087;&#1072;&#1087;&#1082;&#1072;\&#1047;&#1072;&#1082;&#1088;&#1099;&#1090;&#1072;&#1103;\&#1041;&#1102;&#1076;&#1078;&#1077;&#1090;&#1099;\&#1055;&#1083;&#1072;&#1085;%20&#1041;&#1044;&#1044;&#1057;\2009&#1075;\&#1103;&#1085;&#1074;&#1072;&#1088;&#1100;%202009\&#1050;&#1086;&#1085;&#1089;&#1086;&#1083;&#1080;&#1076;&#1080;&#1088;&#1086;&#1074;&#1072;&#1085;&#1085;&#1099;&#1081;%20&#1086;&#1090;&#1095;&#1077;&#1090;%202009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01share\public\DOCUME~1\&#1070;&#1044;&#1048;&#1053;&#1052;&#1042;\LOCALS~1\Temp\_tc\cro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c2002\fao_out\&#1060;&#1080;&#1085;&#1072;&#1085;&#1089;&#1099;\&#1050;&#1072;&#1079;&#1085;&#1072;&#1095;&#1077;&#1081;&#1089;&#1090;&#1074;&#1086;\&#1054;&#1073;&#1097;&#1080;&#1077;%20&#1087;&#1072;&#1087;&#1082;&#1080;\05-5-&#1050;&#1072;&#1079;&#1085;&#1072;&#1095;&#1077;&#1081;&#1089;&#1090;&#1074;&#1086;\&#1056;&#1077;&#1077;&#1089;&#1090;&#1088;&#1099;%20&#1077;&#1078;&#1077;&#1076;&#1085;&#1077;&#1074;&#1085;&#1099;&#1093;%20&#1086;&#1087;&#1083;&#1072;&#1090;\&#1056;&#1077;&#1077;&#1089;&#1090;&#1088;&#1099;%20&#1077;&#1078;&#1077;&#1076;&#1085;&#1077;&#1074;&#1085;&#1099;&#1093;%20&#1086;&#1087;&#1083;&#1072;&#1090;%20&#1079;&#1072;%202004%20&#1075;\&#1056;&#1077;&#1077;&#1089;&#1090;&#1088;%20&#1077;&#1078;&#1077;&#1076;&#1085;&#1077;&#1074;&#1085;&#1099;&#1093;%20&#1086;&#1087;&#1083;&#1072;&#1090;%20&#1079;&#1072;%20&#1080;&#1102;&#1083;&#1100;%20200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c2002\fao_out\&#1056;&#1072;&#1073;&#1086;&#1095;&#1080;&#1077;%20&#1075;&#1088;&#1091;&#1087;&#1087;&#1099;\&#1054;&#1087;&#1077;&#1088;&#1072;&#1090;&#1080;&#1074;&#1085;&#1099;&#1077;%20&#1086;&#1090;&#1095;&#1077;&#1090;&#1099;%20&#1050;&#1072;&#1079;&#1085;&#1072;&#1095;&#1077;&#1081;&#1089;&#1090;&#1074;&#1072;%20&#1076;&#1083;&#1103;%20&#1088;&#1091;&#1082;&#1086;&#1074;&#1086;&#1076;&#1089;&#1090;&#1074;&#1072;\2004\&#1056;&#1077;&#1077;&#1089;&#1090;&#1088;&#1099;%20&#1087;&#1088;&#1080;&#1086;&#1088;&#1080;&#1090;&#1077;&#1090;&#1085;&#1086;&#1089;&#1090;&#1080;%20&#1087;&#1083;&#1072;&#1090;&#1077;&#1078;&#1077;&#1081;\07%20&#1056;&#1077;&#1077;&#1089;&#1090;&#1088;%20&#1087;&#1088;&#1080;&#1086;&#1088;&#1080;&#1090;&#1077;&#1090;&#1085;&#1086;&#1089;&#1090;&#1080;%20&#1087;&#1083;&#1072;&#1090;&#1077;&#1078;&#1077;&#1081;%20&#1074;%20&#1080;&#1102;&#1083;&#1077;%202004%20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c2002\fao_out\&#1056;&#1072;&#1073;&#1086;&#1095;&#1080;&#1077;%20&#1075;&#1088;&#1091;&#1087;&#1087;&#1099;\&#1054;&#1087;&#1077;&#1088;&#1072;&#1090;&#1080;&#1074;&#1085;&#1099;&#1077;%20&#1086;&#1090;&#1095;&#1077;&#1090;&#1099;%20&#1050;&#1072;&#1079;&#1085;&#1072;&#1095;&#1077;&#1081;&#1089;&#1090;&#1074;&#1072;%20&#1076;&#1083;&#1103;%20&#1088;&#1091;&#1082;&#1086;&#1074;&#1086;&#1076;&#1089;&#1090;&#1074;&#1072;\2003\&#1054;&#1090;&#1095;&#1077;&#1090;%20&#1087;&#1086;%20&#1073;&#1102;&#1076;&#1078;&#1077;&#1090;&#1091;%202003%20&#1075;&#1086;&#1076;&#1072;%20&#1053;&#1054;&#1042;&#1067;&#1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-fsrv\documents$\&#1056;&#1072;&#1073;&#1086;&#1095;&#1080;&#1077;%20&#1075;&#1088;&#1091;&#1087;&#1087;&#1099;\&#1054;&#1087;&#1077;&#1088;&#1072;&#1090;&#1080;&#1074;&#1085;&#1099;&#1077;%20&#1086;&#1090;&#1095;&#1077;&#1090;&#1099;%20&#1050;&#1072;&#1079;&#1085;&#1072;&#1095;&#1077;&#1081;&#1089;&#1090;&#1074;&#1072;%20&#1076;&#1083;&#1103;%20&#1088;&#1091;&#1082;&#1086;&#1074;&#1086;&#1076;&#1089;&#1090;&#1074;&#1072;\2003\&#1054;&#1090;&#1095;&#1077;&#1090;%20&#1087;&#1086;%20&#1073;&#1102;&#1076;&#1078;&#1077;&#1090;&#1091;%202003%20&#1075;&#1086;&#1076;&#1072;%20&#1053;&#1054;&#1042;&#1067;&#1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01share.ogk3.ogk3.ru\Public\&#1044;&#1050;&#1060;\&#1054;&#1090;&#1076;&#1077;&#1083;%20&#1082;&#1086;&#1088;&#1087;&#1086;&#1088;&#1072;&#1090;&#1080;&#1074;&#1085;&#1086;&#1075;&#1086;%20&#1073;&#1102;&#1076;&#1078;&#1077;&#1090;&#1080;&#1088;&#1086;&#1074;&#1072;&#1085;&#1080;&#1103;\&#1047;&#1072;&#1082;&#1088;&#1099;&#1090;&#1072;&#1103;\&#1056;&#1072;&#1079;&#1085;&#1086;&#1077;\&#1041;&#1102;&#1076;&#1078;&#1077;&#1090;&#1080;&#1088;&#1086;&#1074;&#1072;&#1085;&#1080;&#1077;\&#1056;&#1040;&#1041;&#1054;&#1063;&#1040;&#1071;%20&#1052;&#1040;&#1056;&#1058;&#1040;%2009\&#1054;&#1083;&#1100;&#1075;&#1072;\&#1050;&#1086;&#1088;&#1088;&#1077;&#1082;&#1090;&#1080;&#1088;&#1086;&#1074;&#1082;&#1080;\&#1041;&#1044;&#1044;&#1057;%20&#1082;&#1086;&#1088;&#1088;&#1077;&#1082;&#1090;&#1080;&#1088;&#1086;&#1074;&#1082;&#1080;%20new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бновление"/>
      <sheetName val="Собственные"/>
      <sheetName val="Объединенные"/>
      <sheetName val="Сопоставленные"/>
      <sheetName val="ЮУГРЭС"/>
      <sheetName val="ЧГРЭС"/>
      <sheetName val="ХГРЭС"/>
      <sheetName val="ПГРЭС"/>
      <sheetName val="дирекция"/>
      <sheetName val="ГОГРЭС"/>
      <sheetName val="КГРЭС"/>
      <sheetName val="Центр управления"/>
      <sheetName val="Разрез ОК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0"/>
      <sheetName val="Лист2"/>
    </sheetNames>
    <sheetDataSet>
      <sheetData sheetId="1">
        <row r="2">
          <cell r="I2" t="str">
            <v>O:\Финансы\Закрытая\Казначейство\__ОТЧЕТНАЯ ИНФОРМАЦИЯ__\Актуальная информация по оперативным отчетам</v>
          </cell>
        </row>
        <row r="25">
          <cell r="I25" t="str">
            <v>P:\ДКФ\Казначейство\Закрытая\Разное\__ОТЧЕТНАЯ ИНФОРМАЦИЯ__\Актуальная информация по оперативным отчетам</v>
          </cell>
        </row>
        <row r="49">
          <cell r="I49" t="str">
            <v>C:\Documents and Settings\Marina\Рабочий стол</v>
          </cell>
        </row>
        <row r="151">
          <cell r="I151" t="str">
            <v>P:\ДКФ\Общая папка\Закрытая\Бюджеты\План БДДС\Ноябрь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Обновление"/>
      <sheetName val="Шаблон"/>
      <sheetName val="Отчет"/>
      <sheetName val="Лист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7.2004 "/>
      <sheetName val="01.07.2004(1)"/>
      <sheetName val="01.07.2004(2)"/>
      <sheetName val="02.07.2004 "/>
      <sheetName val="02.07.2004(2)"/>
      <sheetName val="02.07.2004(3)"/>
      <sheetName val="05.07.2004"/>
      <sheetName val="05.07.2004(2)"/>
      <sheetName val="06.07.2004"/>
      <sheetName val="06.07.2004(2)"/>
      <sheetName val="07.07.2004"/>
      <sheetName val="07.07.2004(2)"/>
      <sheetName val="07.07.2004(3)"/>
      <sheetName val="08.07.2004"/>
      <sheetName val="08.07.2004(2)"/>
      <sheetName val="08.07.2004(3)"/>
      <sheetName val="09.07.2004"/>
      <sheetName val="09.07.2004(2)"/>
      <sheetName val="12.07.2004"/>
      <sheetName val="12.07.2004(2)"/>
      <sheetName val="13.07.2004"/>
      <sheetName val="13.07.2004(2)"/>
      <sheetName val="13.07.2004(3)"/>
      <sheetName val="14.07.2004"/>
      <sheetName val="14.07.2004 (2)"/>
      <sheetName val="14.07.2004(3)"/>
      <sheetName val="14.07.2004(4)"/>
      <sheetName val="15.07.2004"/>
      <sheetName val="15.07.2004(2)"/>
      <sheetName val="16.07.2004"/>
      <sheetName val="16.07.2004(2)"/>
      <sheetName val="16.07.2004(3)"/>
      <sheetName val="19.07.2004"/>
      <sheetName val="19.07.2004(2)"/>
      <sheetName val="19.07.2004(3)"/>
      <sheetName val="19.07.2004(4)"/>
      <sheetName val="20.07.2004"/>
      <sheetName val="20.07.2004(2)"/>
      <sheetName val="20.07.2004(3)"/>
      <sheetName val="21.07.2004"/>
      <sheetName val="21.07.2004(3)"/>
      <sheetName val="21.07.2004(4)"/>
      <sheetName val="22.07.04"/>
      <sheetName val="22.07(2)"/>
      <sheetName val="22.07.(3)"/>
      <sheetName val="22.07(4)"/>
      <sheetName val="22.07(5)"/>
      <sheetName val="22.07.2004(6)"/>
      <sheetName val="23.07.2004"/>
      <sheetName val="23.07.2004(1)"/>
      <sheetName val="23.07.2004(2)"/>
      <sheetName val="23.07.2004(3) "/>
      <sheetName val="26.07.2004(1)"/>
      <sheetName val="26.07.(2)"/>
      <sheetName val="26.07.(3)"/>
      <sheetName val="27.07.2004"/>
      <sheetName val="27.07.(2)"/>
      <sheetName val="27.07.(3)"/>
      <sheetName val="28.07.04"/>
      <sheetName val="28.04.(2)"/>
      <sheetName val="28.07.(3)"/>
      <sheetName val="29.07.2004"/>
      <sheetName val="29.07.(2)"/>
      <sheetName val="29.07.(3)"/>
      <sheetName val="30.07.2004"/>
      <sheetName val="30.07.(2)"/>
      <sheetName val="30.07.(3)"/>
      <sheetName val="30.07.(4)"/>
      <sheetName val="30.07.(5)"/>
      <sheetName val="30.07.(6)"/>
      <sheetName val="30.07.(7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лист"/>
      <sheetName val="Сарайлы В. В."/>
      <sheetName val="Ермолаев В. К."/>
      <sheetName val="Берлин В. Н."/>
      <sheetName val="Червяков В. А."/>
      <sheetName val="Таранов В. В."/>
      <sheetName val="Жукова Л. П. (вода)"/>
      <sheetName val="Жукова Л. П. (прочее)"/>
      <sheetName val="Жестков В. С."/>
      <sheetName val="Ахмедов А. Ш."/>
      <sheetName val="Ситников Ю. А."/>
      <sheetName val="Сиделев В. В."/>
      <sheetName val="Серова И. А."/>
      <sheetName val="Восков В. Н."/>
      <sheetName val="Корсунов В. В."/>
      <sheetName val="Аракелян Р. А."/>
      <sheetName val="Сидоркин В. Ю."/>
      <sheetName val="Прочее"/>
      <sheetName val="Зарплата"/>
      <sheetName val="Налог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1"/>
      <sheetName val="Общий лист"/>
      <sheetName val="Void"/>
      <sheetName val="Расходы2"/>
      <sheetName val="8"/>
      <sheetName val="Оперативный отчет"/>
      <sheetName val="Оперативный отчетдекабрь"/>
      <sheetName val="Оперативный отчетна 31.12"/>
      <sheetName val="Оперативный отчетза июнь "/>
      <sheetName val="Оперативный отчет (2)"/>
      <sheetName val="Fils"/>
      <sheetName val="Филиалы"/>
      <sheetName val="Источники"/>
      <sheetName val="Типы платежа"/>
      <sheetName val="Налоги  "/>
      <sheetName val="Налоги"/>
      <sheetName val="Оперативный отчет (3)"/>
      <sheetName val="Оперативный отчет за октябрь "/>
      <sheetName val="Оперативный отчет ноябрь точ"/>
      <sheetName val="Оперативный отчет ноябрь"/>
      <sheetName val="Оперативный отчет за май"/>
      <sheetName val="Оперативный отчетза май"/>
      <sheetName val="Отчет по бюджету 2003 года НОВЫ"/>
      <sheetName val="по филиалам"/>
      <sheetName val="Отчет за июль 2003г. "/>
      <sheetName val="Отчет за июль 2003г.  (с проч.)"/>
      <sheetName val="Оперативный отчет за Август "/>
      <sheetName val="к правлению 06.01.04"/>
      <sheetName val="Оперативный отчет (4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1"/>
      <sheetName val="Общий лист"/>
      <sheetName val="Void"/>
      <sheetName val="Расходы2"/>
      <sheetName val="8"/>
      <sheetName val="Оперативный отчет"/>
      <sheetName val="Оперативный отчетдекабрь"/>
      <sheetName val="Оперативный отчетна 31.12"/>
      <sheetName val="Оперативный отчетза июнь "/>
      <sheetName val="Оперативный отчет (2)"/>
      <sheetName val="Fils"/>
      <sheetName val="Филиалы"/>
      <sheetName val="Источники"/>
      <sheetName val="Типы платежа"/>
      <sheetName val="Налоги  "/>
      <sheetName val="Налоги"/>
      <sheetName val="Оперативный отчет (3)"/>
      <sheetName val="Оперативный отчет за октябрь "/>
      <sheetName val="Оперативный отчет ноябрь точ"/>
      <sheetName val="Оперативный отчет ноябрь"/>
      <sheetName val="Оперативный отчет за май"/>
      <sheetName val="Оперативный отчетза май"/>
      <sheetName val="Отчет по бюджету 2003 года НОВЫ"/>
      <sheetName val="по филиалам"/>
      <sheetName val="Отчет за июль 2003г. "/>
      <sheetName val="Отчет за июль 2003г.  (с проч.)"/>
      <sheetName val="Оперативный отчет за Август "/>
      <sheetName val="к правлению 06.01.04"/>
      <sheetName val="Оперативный отчет (4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Обновление"/>
      <sheetName val="БДДС"/>
      <sheetName val="ЮУГРЭС"/>
      <sheetName val="ЧГРЭС"/>
      <sheetName val="ХГРЭС"/>
      <sheetName val="ПГРЭС"/>
      <sheetName val="ГОГРЭС"/>
      <sheetName val="КГРЭС"/>
      <sheetName val="Дирекция"/>
      <sheetName val="ЦУ"/>
      <sheetName val="Список"/>
      <sheetName val="Структу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view="pageBreakPreview" zoomScaleNormal="80" zoomScaleSheetLayoutView="100" zoomScalePageLayoutView="0" workbookViewId="0" topLeftCell="A1">
      <pane ySplit="11" topLeftCell="A127" activePane="bottomLeft" state="frozen"/>
      <selection pane="topLeft" activeCell="A1" sqref="A1"/>
      <selection pane="bottomLeft" activeCell="E137" sqref="E137"/>
    </sheetView>
  </sheetViews>
  <sheetFormatPr defaultColWidth="9.00390625" defaultRowHeight="12.75"/>
  <cols>
    <col min="1" max="1" width="7.375" style="0" customWidth="1"/>
    <col min="2" max="2" width="10.25390625" style="0" customWidth="1"/>
    <col min="3" max="3" width="12.00390625" style="0" customWidth="1"/>
    <col min="4" max="4" width="8.75390625" style="0" customWidth="1"/>
    <col min="5" max="5" width="32.125" style="28" customWidth="1"/>
    <col min="6" max="6" width="13.25390625" style="0" customWidth="1"/>
    <col min="7" max="7" width="10.875" style="0" customWidth="1"/>
    <col min="8" max="8" width="8.75390625" style="0" customWidth="1"/>
    <col min="9" max="9" width="16.25390625" style="13" customWidth="1"/>
    <col min="10" max="10" width="8.875" style="0" customWidth="1"/>
    <col min="11" max="11" width="9.00390625" style="0" customWidth="1"/>
    <col min="12" max="12" width="12.75390625" style="0" customWidth="1"/>
    <col min="13" max="13" width="10.75390625" style="0" customWidth="1"/>
  </cols>
  <sheetData>
    <row r="1" spans="1:12" ht="12.75">
      <c r="A1" s="1"/>
      <c r="B1" s="1"/>
      <c r="C1" s="2"/>
      <c r="D1" s="2"/>
      <c r="E1" s="20"/>
      <c r="F1" s="35" t="s">
        <v>62</v>
      </c>
      <c r="G1" s="2"/>
      <c r="H1" s="10"/>
      <c r="I1" s="10"/>
      <c r="J1" s="10"/>
      <c r="K1" s="10"/>
      <c r="L1" s="11" t="s">
        <v>62</v>
      </c>
    </row>
    <row r="2" spans="1:12" ht="12.75">
      <c r="A2" s="1"/>
      <c r="B2" s="1"/>
      <c r="C2" s="2"/>
      <c r="D2" s="2"/>
      <c r="E2" s="20"/>
      <c r="F2" s="35" t="s">
        <v>204</v>
      </c>
      <c r="G2" s="2"/>
      <c r="H2" s="10"/>
      <c r="I2" s="10"/>
      <c r="J2" s="10"/>
      <c r="K2" s="10"/>
      <c r="L2" s="11" t="s">
        <v>63</v>
      </c>
    </row>
    <row r="3" spans="1:12" ht="12.75">
      <c r="A3" s="1"/>
      <c r="B3" s="1"/>
      <c r="C3" s="2"/>
      <c r="D3" s="2"/>
      <c r="E3" s="20"/>
      <c r="F3" s="35" t="s">
        <v>205</v>
      </c>
      <c r="G3" s="2"/>
      <c r="H3" s="10"/>
      <c r="I3" s="10"/>
      <c r="J3" s="10"/>
      <c r="K3" s="10"/>
      <c r="L3" s="11" t="s">
        <v>64</v>
      </c>
    </row>
    <row r="4" spans="1:12" ht="12.75">
      <c r="A4" s="1"/>
      <c r="B4" s="1"/>
      <c r="C4" s="2"/>
      <c r="D4" s="2"/>
      <c r="E4" s="20"/>
      <c r="F4" s="35"/>
      <c r="G4" s="2"/>
      <c r="H4" s="10"/>
      <c r="I4" s="10"/>
      <c r="J4" s="10"/>
      <c r="K4" s="10"/>
      <c r="L4" s="11"/>
    </row>
    <row r="5" spans="1:12" ht="12.75">
      <c r="A5" s="1"/>
      <c r="B5" s="1"/>
      <c r="C5" s="2"/>
      <c r="D5" s="2"/>
      <c r="E5" s="20"/>
      <c r="F5" s="35" t="s">
        <v>206</v>
      </c>
      <c r="G5" s="2"/>
      <c r="H5" s="10"/>
      <c r="I5" s="10"/>
      <c r="J5" s="10"/>
      <c r="K5" s="10"/>
      <c r="L5" s="11" t="s">
        <v>65</v>
      </c>
    </row>
    <row r="6" spans="1:12" ht="12.75">
      <c r="A6" s="1"/>
      <c r="B6" s="1"/>
      <c r="C6" s="2"/>
      <c r="D6" s="2"/>
      <c r="E6" s="20"/>
      <c r="F6" s="35"/>
      <c r="G6" s="2"/>
      <c r="H6" s="10"/>
      <c r="I6" s="10"/>
      <c r="J6" s="10"/>
      <c r="K6" s="10"/>
      <c r="L6" s="11"/>
    </row>
    <row r="7" spans="1:12" ht="12.75">
      <c r="A7" s="1"/>
      <c r="B7" s="1"/>
      <c r="C7" s="2"/>
      <c r="D7" s="2"/>
      <c r="E7" s="20"/>
      <c r="F7" s="35" t="s">
        <v>207</v>
      </c>
      <c r="G7" s="2"/>
      <c r="H7" s="10"/>
      <c r="I7" s="10"/>
      <c r="J7" s="10"/>
      <c r="K7" s="10"/>
      <c r="L7" s="11" t="s">
        <v>66</v>
      </c>
    </row>
    <row r="8" spans="1:12" ht="12.75">
      <c r="A8" s="1"/>
      <c r="B8" s="1"/>
      <c r="C8" s="2"/>
      <c r="D8" s="2"/>
      <c r="E8" s="20"/>
      <c r="F8" s="2"/>
      <c r="G8" s="2"/>
      <c r="H8" s="12"/>
      <c r="I8" s="21"/>
      <c r="J8" s="10"/>
      <c r="K8" s="10"/>
      <c r="L8" s="11"/>
    </row>
    <row r="9" spans="1:13" ht="18">
      <c r="A9" s="2"/>
      <c r="B9" s="2"/>
      <c r="C9" s="2"/>
      <c r="D9" s="2"/>
      <c r="E9" s="24" t="s">
        <v>177</v>
      </c>
      <c r="F9" s="2"/>
      <c r="G9" s="2"/>
      <c r="H9" s="2"/>
      <c r="I9" s="22"/>
      <c r="J9" s="2"/>
      <c r="K9" s="2"/>
      <c r="L9" s="2"/>
      <c r="M9" s="2"/>
    </row>
    <row r="10" spans="1:13" ht="12.75">
      <c r="A10" s="2"/>
      <c r="B10" s="2"/>
      <c r="C10" s="2"/>
      <c r="D10" s="2"/>
      <c r="E10" s="20"/>
      <c r="F10" s="2"/>
      <c r="G10" s="2"/>
      <c r="H10" s="2"/>
      <c r="I10" s="22"/>
      <c r="J10" s="2"/>
      <c r="K10" s="2"/>
      <c r="L10" s="2"/>
      <c r="M10" s="2"/>
    </row>
    <row r="11" spans="1:13" ht="38.25">
      <c r="A11" s="3" t="s">
        <v>7</v>
      </c>
      <c r="B11" s="4" t="s">
        <v>0</v>
      </c>
      <c r="C11" s="4" t="s">
        <v>1</v>
      </c>
      <c r="D11" s="4" t="s">
        <v>2</v>
      </c>
      <c r="E11" s="25" t="s">
        <v>11</v>
      </c>
      <c r="F11" s="4" t="s">
        <v>9</v>
      </c>
      <c r="G11" s="4" t="s">
        <v>8</v>
      </c>
      <c r="H11" s="4" t="s">
        <v>3</v>
      </c>
      <c r="I11" s="23" t="s">
        <v>12</v>
      </c>
      <c r="J11" s="4" t="s">
        <v>10</v>
      </c>
      <c r="K11" s="4" t="s">
        <v>4</v>
      </c>
      <c r="L11" s="4" t="s">
        <v>5</v>
      </c>
      <c r="M11" s="4" t="s">
        <v>6</v>
      </c>
    </row>
    <row r="12" spans="1:13" ht="45">
      <c r="A12" s="15">
        <v>1</v>
      </c>
      <c r="B12" s="15" t="s">
        <v>27</v>
      </c>
      <c r="C12" s="14" t="s">
        <v>70</v>
      </c>
      <c r="D12" s="15">
        <v>1</v>
      </c>
      <c r="E12" s="15" t="s">
        <v>19</v>
      </c>
      <c r="F12" s="18" t="s">
        <v>25</v>
      </c>
      <c r="G12" s="15" t="s">
        <v>22</v>
      </c>
      <c r="H12" s="15" t="s">
        <v>24</v>
      </c>
      <c r="I12" s="44">
        <f>1505.4-20-(63*2)-21.8</f>
        <v>1337.6000000000001</v>
      </c>
      <c r="J12" s="18" t="s">
        <v>68</v>
      </c>
      <c r="K12" s="18" t="s">
        <v>69</v>
      </c>
      <c r="L12" s="15" t="s">
        <v>27</v>
      </c>
      <c r="M12" s="7">
        <v>21371</v>
      </c>
    </row>
    <row r="13" spans="1:13" ht="45">
      <c r="A13" s="15">
        <v>2</v>
      </c>
      <c r="B13" s="15" t="s">
        <v>27</v>
      </c>
      <c r="C13" s="14" t="s">
        <v>70</v>
      </c>
      <c r="D13" s="15">
        <v>2</v>
      </c>
      <c r="E13" s="15" t="s">
        <v>19</v>
      </c>
      <c r="F13" s="18" t="s">
        <v>25</v>
      </c>
      <c r="G13" s="15" t="s">
        <v>41</v>
      </c>
      <c r="H13" s="15" t="s">
        <v>24</v>
      </c>
      <c r="I13" s="44">
        <v>20</v>
      </c>
      <c r="J13" s="18" t="s">
        <v>68</v>
      </c>
      <c r="K13" s="18" t="s">
        <v>69</v>
      </c>
      <c r="L13" s="15" t="s">
        <v>27</v>
      </c>
      <c r="M13" s="7">
        <v>21371</v>
      </c>
    </row>
    <row r="14" spans="1:13" ht="45">
      <c r="A14" s="15">
        <v>3</v>
      </c>
      <c r="B14" s="15" t="s">
        <v>27</v>
      </c>
      <c r="C14" s="14" t="s">
        <v>70</v>
      </c>
      <c r="D14" s="15">
        <v>3</v>
      </c>
      <c r="E14" s="15" t="s">
        <v>194</v>
      </c>
      <c r="F14" s="18" t="s">
        <v>25</v>
      </c>
      <c r="G14" s="15" t="s">
        <v>41</v>
      </c>
      <c r="H14" s="15" t="s">
        <v>24</v>
      </c>
      <c r="I14" s="44">
        <f>63*2</f>
        <v>126</v>
      </c>
      <c r="J14" s="18" t="s">
        <v>68</v>
      </c>
      <c r="K14" s="18" t="s">
        <v>69</v>
      </c>
      <c r="L14" s="15" t="s">
        <v>27</v>
      </c>
      <c r="M14" s="7">
        <v>21371</v>
      </c>
    </row>
    <row r="15" spans="1:13" ht="45">
      <c r="A15" s="15">
        <v>4</v>
      </c>
      <c r="B15" s="15" t="s">
        <v>27</v>
      </c>
      <c r="C15" s="14" t="s">
        <v>70</v>
      </c>
      <c r="D15" s="15">
        <v>4</v>
      </c>
      <c r="E15" s="15" t="s">
        <v>18</v>
      </c>
      <c r="F15" s="18" t="s">
        <v>25</v>
      </c>
      <c r="G15" s="15" t="s">
        <v>22</v>
      </c>
      <c r="H15" s="15" t="s">
        <v>24</v>
      </c>
      <c r="I15" s="44">
        <f>108575-577.8</f>
        <v>107997.2</v>
      </c>
      <c r="J15" s="18" t="s">
        <v>68</v>
      </c>
      <c r="K15" s="18" t="s">
        <v>69</v>
      </c>
      <c r="L15" s="15" t="s">
        <v>27</v>
      </c>
      <c r="M15" s="7">
        <v>21251</v>
      </c>
    </row>
    <row r="16" spans="1:13" ht="45">
      <c r="A16" s="15">
        <v>5</v>
      </c>
      <c r="B16" s="15" t="s">
        <v>27</v>
      </c>
      <c r="C16" s="14" t="s">
        <v>70</v>
      </c>
      <c r="D16" s="15">
        <v>7</v>
      </c>
      <c r="E16" s="15" t="s">
        <v>20</v>
      </c>
      <c r="F16" s="16">
        <v>40513</v>
      </c>
      <c r="G16" s="15" t="s">
        <v>104</v>
      </c>
      <c r="H16" s="15" t="s">
        <v>71</v>
      </c>
      <c r="I16" s="17">
        <v>8941.3</v>
      </c>
      <c r="J16" s="18" t="s">
        <v>68</v>
      </c>
      <c r="K16" s="18" t="s">
        <v>69</v>
      </c>
      <c r="L16" s="15" t="s">
        <v>27</v>
      </c>
      <c r="M16" s="15">
        <v>21642</v>
      </c>
    </row>
    <row r="17" spans="1:13" ht="45">
      <c r="A17" s="15">
        <v>6</v>
      </c>
      <c r="B17" s="15" t="s">
        <v>27</v>
      </c>
      <c r="C17" s="14" t="s">
        <v>70</v>
      </c>
      <c r="D17" s="15">
        <v>8</v>
      </c>
      <c r="E17" s="15" t="s">
        <v>17</v>
      </c>
      <c r="F17" s="18" t="s">
        <v>25</v>
      </c>
      <c r="G17" s="15" t="s">
        <v>22</v>
      </c>
      <c r="H17" s="15" t="s">
        <v>24</v>
      </c>
      <c r="I17" s="44">
        <v>367.6068</v>
      </c>
      <c r="J17" s="18" t="s">
        <v>68</v>
      </c>
      <c r="K17" s="18" t="s">
        <v>69</v>
      </c>
      <c r="L17" s="15" t="s">
        <v>27</v>
      </c>
      <c r="M17" s="7">
        <v>21644</v>
      </c>
    </row>
    <row r="18" spans="1:13" ht="45">
      <c r="A18" s="15">
        <v>7</v>
      </c>
      <c r="B18" s="15" t="s">
        <v>27</v>
      </c>
      <c r="C18" s="14" t="s">
        <v>70</v>
      </c>
      <c r="D18" s="15">
        <v>9</v>
      </c>
      <c r="E18" s="15" t="s">
        <v>16</v>
      </c>
      <c r="F18" s="18" t="s">
        <v>25</v>
      </c>
      <c r="G18" s="15" t="s">
        <v>23</v>
      </c>
      <c r="H18" s="15" t="s">
        <v>24</v>
      </c>
      <c r="I18" s="44">
        <v>351.56088</v>
      </c>
      <c r="J18" s="18" t="s">
        <v>68</v>
      </c>
      <c r="K18" s="18" t="s">
        <v>69</v>
      </c>
      <c r="L18" s="15" t="s">
        <v>27</v>
      </c>
      <c r="M18" s="7">
        <v>21644</v>
      </c>
    </row>
    <row r="19" spans="1:13" ht="45">
      <c r="A19" s="15">
        <v>8</v>
      </c>
      <c r="B19" s="15" t="s">
        <v>27</v>
      </c>
      <c r="C19" s="14" t="s">
        <v>70</v>
      </c>
      <c r="D19" s="15">
        <v>10</v>
      </c>
      <c r="E19" s="15" t="s">
        <v>144</v>
      </c>
      <c r="F19" s="18" t="s">
        <v>25</v>
      </c>
      <c r="G19" s="15" t="s">
        <v>41</v>
      </c>
      <c r="H19" s="15" t="s">
        <v>24</v>
      </c>
      <c r="I19" s="44">
        <v>7.08</v>
      </c>
      <c r="J19" s="18" t="s">
        <v>68</v>
      </c>
      <c r="K19" s="18" t="s">
        <v>69</v>
      </c>
      <c r="L19" s="15" t="s">
        <v>27</v>
      </c>
      <c r="M19" s="7">
        <v>21644</v>
      </c>
    </row>
    <row r="20" spans="1:13" ht="45">
      <c r="A20" s="15">
        <v>9</v>
      </c>
      <c r="B20" s="15" t="s">
        <v>27</v>
      </c>
      <c r="C20" s="14" t="s">
        <v>70</v>
      </c>
      <c r="D20" s="15">
        <v>11</v>
      </c>
      <c r="E20" s="15" t="s">
        <v>199</v>
      </c>
      <c r="F20" s="18" t="s">
        <v>25</v>
      </c>
      <c r="G20" s="15" t="s">
        <v>41</v>
      </c>
      <c r="H20" s="15" t="s">
        <v>24</v>
      </c>
      <c r="I20" s="44">
        <v>431.5</v>
      </c>
      <c r="J20" s="18" t="s">
        <v>68</v>
      </c>
      <c r="K20" s="18" t="s">
        <v>69</v>
      </c>
      <c r="L20" s="15" t="s">
        <v>27</v>
      </c>
      <c r="M20" s="7">
        <v>21581</v>
      </c>
    </row>
    <row r="21" spans="1:13" ht="45">
      <c r="A21" s="15">
        <v>10</v>
      </c>
      <c r="B21" s="15" t="s">
        <v>27</v>
      </c>
      <c r="C21" s="14" t="s">
        <v>70</v>
      </c>
      <c r="D21" s="15">
        <v>12</v>
      </c>
      <c r="E21" s="15" t="s">
        <v>185</v>
      </c>
      <c r="F21" s="18" t="s">
        <v>25</v>
      </c>
      <c r="G21" s="15" t="s">
        <v>41</v>
      </c>
      <c r="H21" s="15" t="s">
        <v>24</v>
      </c>
      <c r="I21" s="44">
        <v>29.8</v>
      </c>
      <c r="J21" s="18" t="s">
        <v>68</v>
      </c>
      <c r="K21" s="18" t="s">
        <v>69</v>
      </c>
      <c r="L21" s="15" t="s">
        <v>27</v>
      </c>
      <c r="M21" s="7">
        <v>21581</v>
      </c>
    </row>
    <row r="22" spans="1:13" ht="45">
      <c r="A22" s="15">
        <v>11</v>
      </c>
      <c r="B22" s="15" t="s">
        <v>27</v>
      </c>
      <c r="C22" s="14" t="s">
        <v>70</v>
      </c>
      <c r="D22" s="15">
        <v>13</v>
      </c>
      <c r="E22" s="15" t="s">
        <v>184</v>
      </c>
      <c r="F22" s="18" t="s">
        <v>25</v>
      </c>
      <c r="G22" s="15" t="s">
        <v>41</v>
      </c>
      <c r="H22" s="15" t="s">
        <v>24</v>
      </c>
      <c r="I22" s="44">
        <v>65</v>
      </c>
      <c r="J22" s="18" t="s">
        <v>68</v>
      </c>
      <c r="K22" s="18" t="s">
        <v>69</v>
      </c>
      <c r="L22" s="15" t="s">
        <v>27</v>
      </c>
      <c r="M22" s="7">
        <v>21581</v>
      </c>
    </row>
    <row r="23" spans="1:13" ht="45" customHeight="1">
      <c r="A23" s="15">
        <v>12</v>
      </c>
      <c r="B23" s="15" t="s">
        <v>27</v>
      </c>
      <c r="C23" s="14" t="s">
        <v>70</v>
      </c>
      <c r="D23" s="15">
        <v>14</v>
      </c>
      <c r="E23" s="15" t="s">
        <v>198</v>
      </c>
      <c r="F23" s="18" t="s">
        <v>25</v>
      </c>
      <c r="G23" s="15" t="s">
        <v>41</v>
      </c>
      <c r="H23" s="15" t="s">
        <v>24</v>
      </c>
      <c r="I23" s="44">
        <v>84</v>
      </c>
      <c r="J23" s="18" t="s">
        <v>68</v>
      </c>
      <c r="K23" s="18" t="s">
        <v>69</v>
      </c>
      <c r="L23" s="15" t="s">
        <v>27</v>
      </c>
      <c r="M23" s="7">
        <v>21581</v>
      </c>
    </row>
    <row r="24" spans="1:13" ht="45">
      <c r="A24" s="15">
        <v>13</v>
      </c>
      <c r="B24" s="15" t="s">
        <v>27</v>
      </c>
      <c r="C24" s="14" t="s">
        <v>70</v>
      </c>
      <c r="D24" s="15">
        <v>15</v>
      </c>
      <c r="E24" s="15" t="s">
        <v>130</v>
      </c>
      <c r="F24" s="16">
        <v>40513</v>
      </c>
      <c r="G24" s="15" t="s">
        <v>22</v>
      </c>
      <c r="H24" s="15" t="s">
        <v>24</v>
      </c>
      <c r="I24" s="44">
        <v>270.64</v>
      </c>
      <c r="J24" s="18" t="s">
        <v>68</v>
      </c>
      <c r="K24" s="18" t="s">
        <v>69</v>
      </c>
      <c r="L24" s="15" t="s">
        <v>27</v>
      </c>
      <c r="M24" s="15">
        <v>21652</v>
      </c>
    </row>
    <row r="25" spans="1:14" ht="45">
      <c r="A25" s="15">
        <v>14</v>
      </c>
      <c r="B25" s="15" t="s">
        <v>27</v>
      </c>
      <c r="C25" s="14" t="s">
        <v>70</v>
      </c>
      <c r="D25" s="15">
        <v>16</v>
      </c>
      <c r="E25" s="15" t="s">
        <v>15</v>
      </c>
      <c r="F25" s="18" t="s">
        <v>32</v>
      </c>
      <c r="G25" s="15" t="s">
        <v>22</v>
      </c>
      <c r="H25" s="15" t="s">
        <v>24</v>
      </c>
      <c r="I25" s="44">
        <f>8644.08/12*11</f>
        <v>7923.740000000001</v>
      </c>
      <c r="J25" s="18" t="s">
        <v>196</v>
      </c>
      <c r="K25" s="18" t="s">
        <v>197</v>
      </c>
      <c r="L25" s="15" t="s">
        <v>27</v>
      </c>
      <c r="M25" s="7">
        <v>21571</v>
      </c>
      <c r="N25" t="s">
        <v>157</v>
      </c>
    </row>
    <row r="26" spans="1:14" ht="45">
      <c r="A26" s="15">
        <v>15</v>
      </c>
      <c r="B26" s="15" t="s">
        <v>27</v>
      </c>
      <c r="C26" s="14" t="s">
        <v>70</v>
      </c>
      <c r="D26" s="15">
        <v>17</v>
      </c>
      <c r="E26" s="15" t="s">
        <v>15</v>
      </c>
      <c r="F26" s="18" t="s">
        <v>26</v>
      </c>
      <c r="G26" s="15" t="s">
        <v>22</v>
      </c>
      <c r="H26" s="15" t="s">
        <v>24</v>
      </c>
      <c r="I26" s="44">
        <f>365.5/12*11</f>
        <v>335.04166666666663</v>
      </c>
      <c r="J26" s="18" t="s">
        <v>196</v>
      </c>
      <c r="K26" s="40" t="s">
        <v>76</v>
      </c>
      <c r="L26" s="15" t="s">
        <v>27</v>
      </c>
      <c r="M26" s="7">
        <v>21571</v>
      </c>
      <c r="N26" s="8" t="s">
        <v>158</v>
      </c>
    </row>
    <row r="27" spans="1:14" ht="45">
      <c r="A27" s="45">
        <v>16</v>
      </c>
      <c r="B27" s="15" t="s">
        <v>27</v>
      </c>
      <c r="C27" s="14" t="s">
        <v>70</v>
      </c>
      <c r="D27" s="15">
        <v>19</v>
      </c>
      <c r="E27" s="46" t="s">
        <v>13</v>
      </c>
      <c r="F27" s="16">
        <v>40513</v>
      </c>
      <c r="G27" s="15" t="s">
        <v>41</v>
      </c>
      <c r="H27" s="15" t="s">
        <v>71</v>
      </c>
      <c r="I27" s="17">
        <v>243.36</v>
      </c>
      <c r="J27" s="18" t="s">
        <v>68</v>
      </c>
      <c r="K27" s="18" t="s">
        <v>69</v>
      </c>
      <c r="L27" s="15" t="s">
        <v>27</v>
      </c>
      <c r="M27" s="15">
        <v>21594</v>
      </c>
      <c r="N27" s="8"/>
    </row>
    <row r="28" spans="1:14" ht="45">
      <c r="A28" s="45">
        <v>17</v>
      </c>
      <c r="B28" s="15" t="s">
        <v>29</v>
      </c>
      <c r="C28" s="14" t="s">
        <v>70</v>
      </c>
      <c r="D28" s="15">
        <v>20</v>
      </c>
      <c r="E28" s="15" t="s">
        <v>118</v>
      </c>
      <c r="F28" s="16">
        <v>40513</v>
      </c>
      <c r="G28" s="15" t="s">
        <v>41</v>
      </c>
      <c r="H28" s="15" t="s">
        <v>71</v>
      </c>
      <c r="I28" s="17">
        <v>189.08</v>
      </c>
      <c r="J28" s="18" t="s">
        <v>68</v>
      </c>
      <c r="K28" s="18" t="s">
        <v>69</v>
      </c>
      <c r="L28" s="15" t="s">
        <v>27</v>
      </c>
      <c r="M28" s="15">
        <v>21593</v>
      </c>
      <c r="N28" s="8"/>
    </row>
    <row r="29" spans="1:14" ht="45">
      <c r="A29" s="45">
        <v>18</v>
      </c>
      <c r="B29" s="15" t="s">
        <v>27</v>
      </c>
      <c r="C29" s="14" t="s">
        <v>70</v>
      </c>
      <c r="D29" s="15">
        <v>21</v>
      </c>
      <c r="E29" s="47" t="s">
        <v>14</v>
      </c>
      <c r="F29" s="16">
        <v>40513</v>
      </c>
      <c r="G29" s="15" t="s">
        <v>41</v>
      </c>
      <c r="H29" s="15" t="s">
        <v>71</v>
      </c>
      <c r="I29" s="17">
        <v>145.63</v>
      </c>
      <c r="J29" s="18" t="s">
        <v>68</v>
      </c>
      <c r="K29" s="18" t="s">
        <v>69</v>
      </c>
      <c r="L29" s="15" t="s">
        <v>27</v>
      </c>
      <c r="M29" s="15">
        <v>21591</v>
      </c>
      <c r="N29" s="8"/>
    </row>
    <row r="30" spans="1:14" ht="45">
      <c r="A30" s="45">
        <v>19</v>
      </c>
      <c r="B30" s="15" t="s">
        <v>27</v>
      </c>
      <c r="C30" s="14" t="s">
        <v>70</v>
      </c>
      <c r="D30" s="15">
        <v>22</v>
      </c>
      <c r="E30" s="15" t="s">
        <v>119</v>
      </c>
      <c r="F30" s="16">
        <v>40513</v>
      </c>
      <c r="G30" s="15" t="s">
        <v>41</v>
      </c>
      <c r="H30" s="15" t="s">
        <v>71</v>
      </c>
      <c r="I30" s="17">
        <f>20.54-5.14</f>
        <v>15.399999999999999</v>
      </c>
      <c r="J30" s="18" t="s">
        <v>68</v>
      </c>
      <c r="K30" s="18" t="s">
        <v>69</v>
      </c>
      <c r="L30" s="15" t="s">
        <v>27</v>
      </c>
      <c r="M30" s="15">
        <v>21595</v>
      </c>
      <c r="N30" s="8"/>
    </row>
    <row r="31" spans="1:13" ht="21">
      <c r="A31" s="15"/>
      <c r="B31" s="15"/>
      <c r="C31" s="15"/>
      <c r="D31" s="15"/>
      <c r="E31" s="34" t="s">
        <v>168</v>
      </c>
      <c r="F31" s="18"/>
      <c r="G31" s="15"/>
      <c r="H31" s="15"/>
      <c r="I31" s="42">
        <f>I12+I13+I14+I15+I16+I17+I18+I19+I20+I21+I22+I23+I24+I25+I26+I27+I28+I29+I30</f>
        <v>128881.53934666669</v>
      </c>
      <c r="J31" s="18"/>
      <c r="K31" s="18"/>
      <c r="L31" s="15"/>
      <c r="M31" s="7"/>
    </row>
    <row r="32" spans="1:13" ht="45">
      <c r="A32" s="48">
        <v>20</v>
      </c>
      <c r="B32" s="15" t="s">
        <v>27</v>
      </c>
      <c r="C32" s="14" t="s">
        <v>73</v>
      </c>
      <c r="D32" s="15">
        <v>5</v>
      </c>
      <c r="E32" s="15" t="s">
        <v>72</v>
      </c>
      <c r="F32" s="16">
        <v>40603</v>
      </c>
      <c r="G32" s="15" t="s">
        <v>41</v>
      </c>
      <c r="H32" s="15" t="s">
        <v>71</v>
      </c>
      <c r="I32" s="17">
        <f>75.8+43.3+132+10.2+85.25+6.85+23.2-65.82-108.67039</f>
        <v>202.10961000000003</v>
      </c>
      <c r="J32" s="18" t="s">
        <v>93</v>
      </c>
      <c r="K32" s="18" t="s">
        <v>69</v>
      </c>
      <c r="L32" s="15" t="s">
        <v>27</v>
      </c>
      <c r="M32" s="15">
        <v>21361</v>
      </c>
    </row>
    <row r="33" spans="1:13" ht="45">
      <c r="A33" s="48">
        <v>21</v>
      </c>
      <c r="B33" s="15" t="s">
        <v>27</v>
      </c>
      <c r="C33" s="14" t="s">
        <v>73</v>
      </c>
      <c r="D33" s="15">
        <v>6</v>
      </c>
      <c r="E33" s="15" t="s">
        <v>156</v>
      </c>
      <c r="F33" s="16">
        <v>40603</v>
      </c>
      <c r="G33" s="15" t="s">
        <v>41</v>
      </c>
      <c r="H33" s="15" t="s">
        <v>71</v>
      </c>
      <c r="I33" s="17">
        <f>65.8171-3.60971</f>
        <v>62.20739</v>
      </c>
      <c r="J33" s="18" t="s">
        <v>93</v>
      </c>
      <c r="K33" s="18" t="s">
        <v>69</v>
      </c>
      <c r="L33" s="15" t="s">
        <v>27</v>
      </c>
      <c r="M33" s="15">
        <v>21361</v>
      </c>
    </row>
    <row r="34" spans="1:13" ht="45">
      <c r="A34" s="15">
        <v>22</v>
      </c>
      <c r="B34" s="15" t="s">
        <v>27</v>
      </c>
      <c r="C34" s="14" t="s">
        <v>73</v>
      </c>
      <c r="D34" s="15">
        <v>1</v>
      </c>
      <c r="E34" s="15" t="s">
        <v>129</v>
      </c>
      <c r="F34" s="16">
        <v>40544</v>
      </c>
      <c r="G34" s="15" t="s">
        <v>41</v>
      </c>
      <c r="H34" s="15" t="s">
        <v>24</v>
      </c>
      <c r="I34" s="44">
        <v>126.3</v>
      </c>
      <c r="J34" s="18" t="s">
        <v>68</v>
      </c>
      <c r="K34" s="18" t="s">
        <v>69</v>
      </c>
      <c r="L34" s="15" t="s">
        <v>28</v>
      </c>
      <c r="M34" s="15">
        <v>21652</v>
      </c>
    </row>
    <row r="35" spans="1:13" ht="45">
      <c r="A35" s="15">
        <v>23</v>
      </c>
      <c r="B35" s="15" t="s">
        <v>27</v>
      </c>
      <c r="C35" s="14" t="s">
        <v>73</v>
      </c>
      <c r="D35" s="15">
        <v>2</v>
      </c>
      <c r="E35" s="15" t="s">
        <v>83</v>
      </c>
      <c r="F35" s="16">
        <v>40544</v>
      </c>
      <c r="G35" s="15" t="s">
        <v>41</v>
      </c>
      <c r="H35" s="15" t="s">
        <v>71</v>
      </c>
      <c r="I35" s="17">
        <v>69.13</v>
      </c>
      <c r="J35" s="18" t="s">
        <v>68</v>
      </c>
      <c r="K35" s="18" t="s">
        <v>69</v>
      </c>
      <c r="L35" s="15" t="s">
        <v>28</v>
      </c>
      <c r="M35" s="15" t="s">
        <v>84</v>
      </c>
    </row>
    <row r="36" spans="1:13" ht="45">
      <c r="A36" s="15">
        <v>24</v>
      </c>
      <c r="B36" s="15" t="s">
        <v>27</v>
      </c>
      <c r="C36" s="14" t="s">
        <v>73</v>
      </c>
      <c r="D36" s="15">
        <v>3</v>
      </c>
      <c r="E36" s="15" t="s">
        <v>85</v>
      </c>
      <c r="F36" s="39">
        <v>40544</v>
      </c>
      <c r="G36" s="15" t="s">
        <v>41</v>
      </c>
      <c r="H36" s="15" t="s">
        <v>71</v>
      </c>
      <c r="I36" s="17">
        <v>43.44</v>
      </c>
      <c r="J36" s="40" t="s">
        <v>68</v>
      </c>
      <c r="K36" s="18" t="s">
        <v>69</v>
      </c>
      <c r="L36" s="15" t="s">
        <v>28</v>
      </c>
      <c r="M36" s="15" t="s">
        <v>86</v>
      </c>
    </row>
    <row r="37" spans="1:14" ht="45">
      <c r="A37" s="15">
        <v>25</v>
      </c>
      <c r="B37" s="15" t="s">
        <v>27</v>
      </c>
      <c r="C37" s="14" t="s">
        <v>73</v>
      </c>
      <c r="D37" s="15">
        <v>4</v>
      </c>
      <c r="E37" s="15" t="s">
        <v>87</v>
      </c>
      <c r="F37" s="16">
        <v>40544</v>
      </c>
      <c r="G37" s="15" t="s">
        <v>41</v>
      </c>
      <c r="H37" s="15" t="s">
        <v>71</v>
      </c>
      <c r="I37" s="17">
        <v>140.16</v>
      </c>
      <c r="J37" s="18" t="s">
        <v>68</v>
      </c>
      <c r="K37" s="18" t="s">
        <v>69</v>
      </c>
      <c r="L37" s="15" t="s">
        <v>28</v>
      </c>
      <c r="M37" s="15" t="s">
        <v>79</v>
      </c>
      <c r="N37" t="s">
        <v>159</v>
      </c>
    </row>
    <row r="38" spans="1:13" ht="45">
      <c r="A38" s="15">
        <v>26</v>
      </c>
      <c r="B38" s="15" t="s">
        <v>27</v>
      </c>
      <c r="C38" s="14" t="s">
        <v>73</v>
      </c>
      <c r="D38" s="15">
        <v>5</v>
      </c>
      <c r="E38" s="15" t="s">
        <v>88</v>
      </c>
      <c r="F38" s="16">
        <v>40544</v>
      </c>
      <c r="G38" s="15" t="s">
        <v>41</v>
      </c>
      <c r="H38" s="15" t="s">
        <v>71</v>
      </c>
      <c r="I38" s="17">
        <v>14.71</v>
      </c>
      <c r="J38" s="18" t="s">
        <v>68</v>
      </c>
      <c r="K38" s="18" t="s">
        <v>69</v>
      </c>
      <c r="L38" s="15" t="s">
        <v>28</v>
      </c>
      <c r="M38" s="15" t="s">
        <v>89</v>
      </c>
    </row>
    <row r="39" spans="1:13" ht="45">
      <c r="A39" s="15">
        <v>27</v>
      </c>
      <c r="B39" s="15" t="s">
        <v>33</v>
      </c>
      <c r="C39" s="14" t="s">
        <v>73</v>
      </c>
      <c r="D39" s="15">
        <v>6</v>
      </c>
      <c r="E39" s="15" t="s">
        <v>155</v>
      </c>
      <c r="F39" s="16">
        <v>40544</v>
      </c>
      <c r="G39" s="15" t="s">
        <v>41</v>
      </c>
      <c r="H39" s="15" t="s">
        <v>71</v>
      </c>
      <c r="I39" s="17">
        <v>22.09</v>
      </c>
      <c r="J39" s="18" t="s">
        <v>68</v>
      </c>
      <c r="K39" s="18" t="s">
        <v>69</v>
      </c>
      <c r="L39" s="15" t="s">
        <v>28</v>
      </c>
      <c r="M39" s="15" t="s">
        <v>79</v>
      </c>
    </row>
    <row r="40" spans="1:13" ht="45">
      <c r="A40" s="48">
        <v>28</v>
      </c>
      <c r="B40" s="15" t="s">
        <v>33</v>
      </c>
      <c r="C40" s="14" t="s">
        <v>73</v>
      </c>
      <c r="D40" s="15">
        <v>7</v>
      </c>
      <c r="E40" s="15" t="s">
        <v>74</v>
      </c>
      <c r="F40" s="16">
        <v>40544</v>
      </c>
      <c r="G40" s="15" t="s">
        <v>41</v>
      </c>
      <c r="H40" s="15" t="s">
        <v>71</v>
      </c>
      <c r="I40" s="17">
        <v>294.62</v>
      </c>
      <c r="J40" s="18" t="s">
        <v>68</v>
      </c>
      <c r="K40" s="18" t="s">
        <v>69</v>
      </c>
      <c r="L40" s="15" t="s">
        <v>28</v>
      </c>
      <c r="M40" s="15" t="s">
        <v>75</v>
      </c>
    </row>
    <row r="41" spans="1:13" ht="45">
      <c r="A41" s="48">
        <v>29</v>
      </c>
      <c r="B41" s="15" t="s">
        <v>33</v>
      </c>
      <c r="C41" s="14" t="s">
        <v>73</v>
      </c>
      <c r="D41" s="15">
        <v>8</v>
      </c>
      <c r="E41" s="15" t="s">
        <v>192</v>
      </c>
      <c r="F41" s="16">
        <v>40603</v>
      </c>
      <c r="G41" s="15" t="s">
        <v>41</v>
      </c>
      <c r="H41" s="15" t="s">
        <v>71</v>
      </c>
      <c r="I41" s="17">
        <v>195</v>
      </c>
      <c r="J41" s="18" t="s">
        <v>93</v>
      </c>
      <c r="K41" s="18" t="s">
        <v>94</v>
      </c>
      <c r="L41" s="15" t="s">
        <v>28</v>
      </c>
      <c r="M41" s="15">
        <v>21363</v>
      </c>
    </row>
    <row r="42" spans="1:13" ht="45">
      <c r="A42" s="48">
        <v>30</v>
      </c>
      <c r="B42" s="15" t="s">
        <v>33</v>
      </c>
      <c r="C42" s="14" t="s">
        <v>73</v>
      </c>
      <c r="D42" s="15">
        <v>9</v>
      </c>
      <c r="E42" s="15" t="s">
        <v>78</v>
      </c>
      <c r="F42" s="16">
        <v>40544</v>
      </c>
      <c r="G42" s="15" t="s">
        <v>41</v>
      </c>
      <c r="H42" s="15" t="s">
        <v>71</v>
      </c>
      <c r="I42" s="17">
        <v>245.89</v>
      </c>
      <c r="J42" s="18" t="s">
        <v>68</v>
      </c>
      <c r="K42" s="18" t="s">
        <v>69</v>
      </c>
      <c r="L42" s="15" t="s">
        <v>28</v>
      </c>
      <c r="M42" s="15" t="s">
        <v>79</v>
      </c>
    </row>
    <row r="43" spans="1:13" ht="45">
      <c r="A43" s="15">
        <v>31</v>
      </c>
      <c r="B43" s="15" t="s">
        <v>27</v>
      </c>
      <c r="C43" s="14" t="s">
        <v>73</v>
      </c>
      <c r="D43" s="15">
        <v>10</v>
      </c>
      <c r="E43" s="15" t="s">
        <v>58</v>
      </c>
      <c r="F43" s="18" t="s">
        <v>59</v>
      </c>
      <c r="G43" s="15" t="s">
        <v>21</v>
      </c>
      <c r="H43" s="15" t="s">
        <v>24</v>
      </c>
      <c r="I43" s="17">
        <v>18.6</v>
      </c>
      <c r="J43" s="18" t="s">
        <v>81</v>
      </c>
      <c r="K43" s="40" t="s">
        <v>208</v>
      </c>
      <c r="L43" s="15" t="s">
        <v>28</v>
      </c>
      <c r="M43" s="7">
        <v>21630</v>
      </c>
    </row>
    <row r="44" spans="1:13" ht="45">
      <c r="A44" s="15">
        <v>32</v>
      </c>
      <c r="B44" s="15" t="s">
        <v>33</v>
      </c>
      <c r="C44" s="14" t="s">
        <v>73</v>
      </c>
      <c r="D44" s="15">
        <v>11</v>
      </c>
      <c r="E44" s="15" t="s">
        <v>80</v>
      </c>
      <c r="F44" s="18" t="s">
        <v>81</v>
      </c>
      <c r="G44" s="15" t="s">
        <v>41</v>
      </c>
      <c r="H44" s="15" t="s">
        <v>71</v>
      </c>
      <c r="I44" s="17">
        <v>24</v>
      </c>
      <c r="J44" s="18" t="s">
        <v>82</v>
      </c>
      <c r="K44" s="18" t="s">
        <v>69</v>
      </c>
      <c r="L44" s="15" t="s">
        <v>28</v>
      </c>
      <c r="M44" s="7">
        <v>21364</v>
      </c>
    </row>
    <row r="45" spans="1:13" ht="45">
      <c r="A45" s="15">
        <v>33</v>
      </c>
      <c r="B45" s="15" t="s">
        <v>33</v>
      </c>
      <c r="C45" s="14" t="s">
        <v>73</v>
      </c>
      <c r="D45" s="15">
        <v>12</v>
      </c>
      <c r="E45" s="15" t="s">
        <v>195</v>
      </c>
      <c r="F45" s="38">
        <v>40575</v>
      </c>
      <c r="G45" s="36" t="s">
        <v>21</v>
      </c>
      <c r="H45" s="15" t="s">
        <v>71</v>
      </c>
      <c r="I45" s="30">
        <f>65.96-4.07</f>
        <v>61.88999999999999</v>
      </c>
      <c r="J45" s="43" t="s">
        <v>100</v>
      </c>
      <c r="K45" s="40" t="s">
        <v>69</v>
      </c>
      <c r="L45" s="15" t="s">
        <v>28</v>
      </c>
      <c r="M45" s="15">
        <v>21632</v>
      </c>
    </row>
    <row r="46" spans="1:13" ht="90">
      <c r="A46" s="15">
        <v>34</v>
      </c>
      <c r="B46" s="15" t="s">
        <v>33</v>
      </c>
      <c r="C46" s="14" t="s">
        <v>73</v>
      </c>
      <c r="D46" s="15">
        <v>13</v>
      </c>
      <c r="E46" s="15" t="s">
        <v>125</v>
      </c>
      <c r="F46" s="49"/>
      <c r="G46" s="37"/>
      <c r="H46" s="15" t="s">
        <v>71</v>
      </c>
      <c r="I46" s="30">
        <f>5-1</f>
        <v>4</v>
      </c>
      <c r="J46" s="18" t="s">
        <v>126</v>
      </c>
      <c r="K46" s="18" t="s">
        <v>127</v>
      </c>
      <c r="L46" s="15" t="s">
        <v>28</v>
      </c>
      <c r="M46" s="15">
        <v>21631</v>
      </c>
    </row>
    <row r="47" spans="1:13" ht="45">
      <c r="A47" s="15">
        <v>35</v>
      </c>
      <c r="B47" s="15" t="s">
        <v>33</v>
      </c>
      <c r="C47" s="14" t="s">
        <v>73</v>
      </c>
      <c r="D47" s="15">
        <v>14</v>
      </c>
      <c r="E47" s="50" t="s">
        <v>128</v>
      </c>
      <c r="F47" s="49"/>
      <c r="G47" s="37"/>
      <c r="H47" s="15" t="s">
        <v>71</v>
      </c>
      <c r="I47" s="30">
        <f>150</f>
        <v>150</v>
      </c>
      <c r="J47" s="18" t="s">
        <v>126</v>
      </c>
      <c r="K47" s="18" t="s">
        <v>127</v>
      </c>
      <c r="L47" s="15" t="s">
        <v>28</v>
      </c>
      <c r="M47" s="15">
        <v>21635</v>
      </c>
    </row>
    <row r="48" spans="1:13" ht="45">
      <c r="A48" s="15">
        <v>36</v>
      </c>
      <c r="B48" s="15" t="s">
        <v>27</v>
      </c>
      <c r="C48" s="14" t="s">
        <v>73</v>
      </c>
      <c r="D48" s="15">
        <v>15</v>
      </c>
      <c r="E48" s="15" t="s">
        <v>51</v>
      </c>
      <c r="F48" s="16">
        <v>40695</v>
      </c>
      <c r="G48" s="15" t="s">
        <v>104</v>
      </c>
      <c r="H48" s="15" t="s">
        <v>71</v>
      </c>
      <c r="I48" s="31">
        <v>190.62</v>
      </c>
      <c r="J48" s="18" t="s">
        <v>131</v>
      </c>
      <c r="K48" s="19" t="s">
        <v>132</v>
      </c>
      <c r="L48" s="15" t="s">
        <v>28</v>
      </c>
      <c r="M48" s="15">
        <v>21660</v>
      </c>
    </row>
    <row r="49" spans="1:13" ht="45">
      <c r="A49" s="45">
        <v>37</v>
      </c>
      <c r="B49" s="15" t="s">
        <v>27</v>
      </c>
      <c r="C49" s="14" t="s">
        <v>73</v>
      </c>
      <c r="D49" s="15">
        <v>16</v>
      </c>
      <c r="E49" s="15" t="s">
        <v>30</v>
      </c>
      <c r="F49" s="16">
        <v>40544</v>
      </c>
      <c r="G49" s="15" t="s">
        <v>41</v>
      </c>
      <c r="H49" s="15" t="s">
        <v>24</v>
      </c>
      <c r="I49" s="17">
        <v>267.29</v>
      </c>
      <c r="J49" s="18" t="s">
        <v>68</v>
      </c>
      <c r="K49" s="18" t="s">
        <v>69</v>
      </c>
      <c r="L49" s="15" t="s">
        <v>28</v>
      </c>
      <c r="M49" s="7">
        <v>21364</v>
      </c>
    </row>
    <row r="50" spans="1:13" ht="45">
      <c r="A50" s="45">
        <v>38</v>
      </c>
      <c r="B50" s="15" t="s">
        <v>27</v>
      </c>
      <c r="C50" s="15" t="s">
        <v>77</v>
      </c>
      <c r="D50" s="15">
        <v>17</v>
      </c>
      <c r="E50" s="15" t="s">
        <v>90</v>
      </c>
      <c r="F50" s="16">
        <v>40544</v>
      </c>
      <c r="G50" s="15" t="s">
        <v>41</v>
      </c>
      <c r="H50" s="15" t="s">
        <v>71</v>
      </c>
      <c r="I50" s="17">
        <v>45.85</v>
      </c>
      <c r="J50" s="18" t="s">
        <v>68</v>
      </c>
      <c r="K50" s="18" t="s">
        <v>69</v>
      </c>
      <c r="L50" s="15" t="s">
        <v>28</v>
      </c>
      <c r="M50" s="15">
        <v>21391</v>
      </c>
    </row>
    <row r="51" spans="1:13" ht="45">
      <c r="A51" s="45">
        <v>39</v>
      </c>
      <c r="B51" s="15" t="s">
        <v>27</v>
      </c>
      <c r="C51" s="14" t="s">
        <v>73</v>
      </c>
      <c r="D51" s="15">
        <v>18</v>
      </c>
      <c r="E51" s="15" t="s">
        <v>117</v>
      </c>
      <c r="F51" s="16">
        <v>40544</v>
      </c>
      <c r="G51" s="15" t="s">
        <v>41</v>
      </c>
      <c r="H51" s="15" t="s">
        <v>71</v>
      </c>
      <c r="I51" s="17">
        <v>421.57</v>
      </c>
      <c r="J51" s="18" t="s">
        <v>68</v>
      </c>
      <c r="K51" s="18" t="s">
        <v>69</v>
      </c>
      <c r="L51" s="15" t="s">
        <v>28</v>
      </c>
      <c r="M51" s="15">
        <v>21561</v>
      </c>
    </row>
    <row r="52" spans="1:13" ht="45">
      <c r="A52" s="45">
        <v>40</v>
      </c>
      <c r="B52" s="15" t="s">
        <v>27</v>
      </c>
      <c r="C52" s="14" t="s">
        <v>73</v>
      </c>
      <c r="D52" s="15">
        <v>19</v>
      </c>
      <c r="E52" s="15" t="s">
        <v>39</v>
      </c>
      <c r="F52" s="16">
        <v>40545</v>
      </c>
      <c r="G52" s="15" t="s">
        <v>41</v>
      </c>
      <c r="H52" s="15" t="s">
        <v>71</v>
      </c>
      <c r="I52" s="17">
        <f>72-18</f>
        <v>54</v>
      </c>
      <c r="J52" s="18" t="s">
        <v>68</v>
      </c>
      <c r="K52" s="18" t="s">
        <v>69</v>
      </c>
      <c r="L52" s="15" t="s">
        <v>28</v>
      </c>
      <c r="M52" s="15">
        <v>21611</v>
      </c>
    </row>
    <row r="53" spans="1:13" ht="45">
      <c r="A53" s="45">
        <v>41</v>
      </c>
      <c r="B53" s="15" t="s">
        <v>27</v>
      </c>
      <c r="C53" s="14" t="s">
        <v>73</v>
      </c>
      <c r="D53" s="15">
        <v>20</v>
      </c>
      <c r="E53" s="15" t="s">
        <v>40</v>
      </c>
      <c r="F53" s="16">
        <v>40545</v>
      </c>
      <c r="G53" s="15" t="s">
        <v>41</v>
      </c>
      <c r="H53" s="15" t="s">
        <v>71</v>
      </c>
      <c r="I53" s="17">
        <f>156-25.2</f>
        <v>130.8</v>
      </c>
      <c r="J53" s="18" t="s">
        <v>68</v>
      </c>
      <c r="K53" s="18" t="s">
        <v>69</v>
      </c>
      <c r="L53" s="15" t="s">
        <v>28</v>
      </c>
      <c r="M53" s="15">
        <v>21611</v>
      </c>
    </row>
    <row r="54" spans="1:13" ht="45">
      <c r="A54" s="45">
        <v>42</v>
      </c>
      <c r="B54" s="15" t="s">
        <v>27</v>
      </c>
      <c r="C54" s="14" t="s">
        <v>73</v>
      </c>
      <c r="D54" s="15">
        <v>21</v>
      </c>
      <c r="E54" s="15" t="s">
        <v>120</v>
      </c>
      <c r="F54" s="16">
        <v>40545</v>
      </c>
      <c r="G54" s="15" t="s">
        <v>41</v>
      </c>
      <c r="H54" s="15" t="s">
        <v>71</v>
      </c>
      <c r="I54" s="17">
        <v>69.64</v>
      </c>
      <c r="J54" s="18" t="s">
        <v>68</v>
      </c>
      <c r="K54" s="18" t="s">
        <v>69</v>
      </c>
      <c r="L54" s="15" t="s">
        <v>28</v>
      </c>
      <c r="M54" s="15">
        <v>21613</v>
      </c>
    </row>
    <row r="55" spans="1:14" ht="45">
      <c r="A55" s="45">
        <v>43</v>
      </c>
      <c r="B55" s="15" t="s">
        <v>27</v>
      </c>
      <c r="C55" s="14" t="s">
        <v>73</v>
      </c>
      <c r="D55" s="15">
        <v>22</v>
      </c>
      <c r="E55" s="15" t="s">
        <v>123</v>
      </c>
      <c r="F55" s="16">
        <v>40634</v>
      </c>
      <c r="G55" s="41" t="s">
        <v>21</v>
      </c>
      <c r="H55" s="15" t="s">
        <v>71</v>
      </c>
      <c r="I55" s="17">
        <v>1666.74</v>
      </c>
      <c r="J55" s="18" t="s">
        <v>94</v>
      </c>
      <c r="K55" s="18" t="s">
        <v>121</v>
      </c>
      <c r="L55" s="15" t="s">
        <v>28</v>
      </c>
      <c r="M55" s="15">
        <v>21621</v>
      </c>
      <c r="N55" t="s">
        <v>160</v>
      </c>
    </row>
    <row r="56" spans="1:14" ht="45">
      <c r="A56" s="45">
        <v>44</v>
      </c>
      <c r="B56" s="15" t="s">
        <v>27</v>
      </c>
      <c r="C56" s="14" t="s">
        <v>73</v>
      </c>
      <c r="D56" s="15">
        <v>23</v>
      </c>
      <c r="E56" s="15" t="s">
        <v>122</v>
      </c>
      <c r="F56" s="16">
        <v>40545</v>
      </c>
      <c r="G56" s="15" t="s">
        <v>41</v>
      </c>
      <c r="H56" s="15" t="s">
        <v>71</v>
      </c>
      <c r="I56" s="17">
        <v>104.04</v>
      </c>
      <c r="J56" s="18" t="s">
        <v>68</v>
      </c>
      <c r="K56" s="18" t="s">
        <v>69</v>
      </c>
      <c r="L56" s="15" t="s">
        <v>28</v>
      </c>
      <c r="M56" s="15">
        <v>21621</v>
      </c>
      <c r="N56" t="s">
        <v>161</v>
      </c>
    </row>
    <row r="57" spans="1:13" ht="45">
      <c r="A57" s="45">
        <v>45</v>
      </c>
      <c r="B57" s="15" t="s">
        <v>27</v>
      </c>
      <c r="C57" s="14" t="s">
        <v>73</v>
      </c>
      <c r="D57" s="15">
        <v>24</v>
      </c>
      <c r="E57" s="15" t="s">
        <v>124</v>
      </c>
      <c r="F57" s="16">
        <v>40603</v>
      </c>
      <c r="G57" s="15" t="s">
        <v>41</v>
      </c>
      <c r="H57" s="15" t="s">
        <v>71</v>
      </c>
      <c r="I57" s="17">
        <v>12</v>
      </c>
      <c r="J57" s="18" t="s">
        <v>93</v>
      </c>
      <c r="K57" s="18" t="s">
        <v>81</v>
      </c>
      <c r="L57" s="15" t="s">
        <v>28</v>
      </c>
      <c r="M57" s="15">
        <v>21621</v>
      </c>
    </row>
    <row r="58" spans="1:13" ht="45">
      <c r="A58" s="45">
        <v>46</v>
      </c>
      <c r="B58" s="45" t="s">
        <v>27</v>
      </c>
      <c r="C58" s="14" t="s">
        <v>73</v>
      </c>
      <c r="D58" s="15">
        <v>25</v>
      </c>
      <c r="E58" s="15" t="s">
        <v>187</v>
      </c>
      <c r="F58" s="18" t="s">
        <v>68</v>
      </c>
      <c r="G58" s="15" t="s">
        <v>41</v>
      </c>
      <c r="H58" s="15" t="s">
        <v>24</v>
      </c>
      <c r="I58" s="17">
        <v>10.36</v>
      </c>
      <c r="J58" s="18" t="s">
        <v>68</v>
      </c>
      <c r="K58" s="51" t="s">
        <v>69</v>
      </c>
      <c r="L58" s="15" t="s">
        <v>28</v>
      </c>
      <c r="M58" s="7">
        <v>21611</v>
      </c>
    </row>
    <row r="59" spans="1:13" ht="45">
      <c r="A59" s="45">
        <v>47</v>
      </c>
      <c r="B59" s="45" t="s">
        <v>27</v>
      </c>
      <c r="C59" s="14" t="s">
        <v>73</v>
      </c>
      <c r="D59" s="15">
        <v>26</v>
      </c>
      <c r="E59" s="15" t="s">
        <v>38</v>
      </c>
      <c r="F59" s="18" t="s">
        <v>68</v>
      </c>
      <c r="G59" s="15" t="s">
        <v>41</v>
      </c>
      <c r="H59" s="15" t="s">
        <v>24</v>
      </c>
      <c r="I59" s="17">
        <v>8.56</v>
      </c>
      <c r="J59" s="18" t="s">
        <v>68</v>
      </c>
      <c r="K59" s="51" t="s">
        <v>69</v>
      </c>
      <c r="L59" s="15" t="s">
        <v>28</v>
      </c>
      <c r="M59" s="7">
        <v>21611</v>
      </c>
    </row>
    <row r="60" spans="1:13" ht="45">
      <c r="A60" s="45">
        <v>48</v>
      </c>
      <c r="B60" s="45" t="s">
        <v>27</v>
      </c>
      <c r="C60" s="14" t="s">
        <v>73</v>
      </c>
      <c r="D60" s="15">
        <v>27</v>
      </c>
      <c r="E60" s="15" t="s">
        <v>186</v>
      </c>
      <c r="F60" s="18" t="s">
        <v>68</v>
      </c>
      <c r="G60" s="15" t="s">
        <v>41</v>
      </c>
      <c r="H60" s="15" t="s">
        <v>24</v>
      </c>
      <c r="I60" s="17">
        <v>1.1</v>
      </c>
      <c r="J60" s="18" t="s">
        <v>68</v>
      </c>
      <c r="K60" s="51" t="s">
        <v>69</v>
      </c>
      <c r="L60" s="15" t="s">
        <v>28</v>
      </c>
      <c r="M60" s="7">
        <v>21611</v>
      </c>
    </row>
    <row r="61" spans="1:13" ht="45">
      <c r="A61" s="45">
        <v>49</v>
      </c>
      <c r="B61" s="45" t="s">
        <v>27</v>
      </c>
      <c r="C61" s="14" t="s">
        <v>73</v>
      </c>
      <c r="D61" s="15">
        <v>28</v>
      </c>
      <c r="E61" s="15" t="s">
        <v>188</v>
      </c>
      <c r="F61" s="18" t="s">
        <v>68</v>
      </c>
      <c r="G61" s="15" t="s">
        <v>41</v>
      </c>
      <c r="H61" s="15" t="s">
        <v>24</v>
      </c>
      <c r="I61" s="17">
        <v>8.4</v>
      </c>
      <c r="J61" s="18" t="s">
        <v>68</v>
      </c>
      <c r="K61" s="51" t="s">
        <v>69</v>
      </c>
      <c r="L61" s="15" t="s">
        <v>28</v>
      </c>
      <c r="M61" s="7">
        <v>21611</v>
      </c>
    </row>
    <row r="62" spans="1:13" ht="45">
      <c r="A62" s="45">
        <v>50</v>
      </c>
      <c r="B62" s="45" t="s">
        <v>27</v>
      </c>
      <c r="C62" s="14" t="s">
        <v>73</v>
      </c>
      <c r="D62" s="15">
        <v>29</v>
      </c>
      <c r="E62" s="15" t="s">
        <v>189</v>
      </c>
      <c r="F62" s="18" t="s">
        <v>68</v>
      </c>
      <c r="G62" s="15" t="s">
        <v>41</v>
      </c>
      <c r="H62" s="15" t="s">
        <v>24</v>
      </c>
      <c r="I62" s="17">
        <v>2.04</v>
      </c>
      <c r="J62" s="18" t="s">
        <v>68</v>
      </c>
      <c r="K62" s="51" t="s">
        <v>69</v>
      </c>
      <c r="L62" s="15" t="s">
        <v>28</v>
      </c>
      <c r="M62" s="7">
        <v>21611</v>
      </c>
    </row>
    <row r="63" spans="1:13" ht="45">
      <c r="A63" s="45">
        <v>51</v>
      </c>
      <c r="B63" s="45" t="s">
        <v>27</v>
      </c>
      <c r="C63" s="14" t="s">
        <v>73</v>
      </c>
      <c r="D63" s="15">
        <v>30</v>
      </c>
      <c r="E63" s="15" t="s">
        <v>190</v>
      </c>
      <c r="F63" s="18" t="s">
        <v>68</v>
      </c>
      <c r="G63" s="15" t="s">
        <v>41</v>
      </c>
      <c r="H63" s="15" t="s">
        <v>24</v>
      </c>
      <c r="I63" s="17">
        <v>48.48</v>
      </c>
      <c r="J63" s="18" t="s">
        <v>68</v>
      </c>
      <c r="K63" s="51" t="s">
        <v>69</v>
      </c>
      <c r="L63" s="15" t="s">
        <v>28</v>
      </c>
      <c r="M63" s="7">
        <v>21611</v>
      </c>
    </row>
    <row r="64" spans="1:13" ht="45">
      <c r="A64" s="45">
        <v>52</v>
      </c>
      <c r="B64" s="15" t="s">
        <v>27</v>
      </c>
      <c r="C64" s="14" t="s">
        <v>73</v>
      </c>
      <c r="D64" s="15">
        <v>31</v>
      </c>
      <c r="E64" s="15" t="s">
        <v>91</v>
      </c>
      <c r="F64" s="18" t="s">
        <v>68</v>
      </c>
      <c r="G64" s="15" t="s">
        <v>41</v>
      </c>
      <c r="H64" s="15" t="s">
        <v>24</v>
      </c>
      <c r="I64" s="17">
        <v>169.21</v>
      </c>
      <c r="J64" s="18" t="s">
        <v>68</v>
      </c>
      <c r="K64" s="18" t="s">
        <v>69</v>
      </c>
      <c r="L64" s="15" t="s">
        <v>28</v>
      </c>
      <c r="M64" s="7">
        <v>21401</v>
      </c>
    </row>
    <row r="65" spans="1:13" ht="45">
      <c r="A65" s="45">
        <v>53</v>
      </c>
      <c r="B65" s="15" t="s">
        <v>27</v>
      </c>
      <c r="C65" s="14" t="s">
        <v>73</v>
      </c>
      <c r="D65" s="15">
        <v>32</v>
      </c>
      <c r="E65" s="15" t="s">
        <v>37</v>
      </c>
      <c r="F65" s="18" t="s">
        <v>68</v>
      </c>
      <c r="G65" s="15" t="s">
        <v>41</v>
      </c>
      <c r="H65" s="15" t="s">
        <v>24</v>
      </c>
      <c r="I65" s="17">
        <f>63.64-7.5</f>
        <v>56.14</v>
      </c>
      <c r="J65" s="18" t="s">
        <v>68</v>
      </c>
      <c r="K65" s="18" t="s">
        <v>69</v>
      </c>
      <c r="L65" s="15" t="s">
        <v>28</v>
      </c>
      <c r="M65" s="7">
        <v>21402</v>
      </c>
    </row>
    <row r="66" spans="1:13" ht="45">
      <c r="A66" s="45">
        <v>54</v>
      </c>
      <c r="B66" s="15" t="s">
        <v>27</v>
      </c>
      <c r="C66" s="14" t="s">
        <v>73</v>
      </c>
      <c r="D66" s="15">
        <v>33</v>
      </c>
      <c r="E66" s="15" t="s">
        <v>36</v>
      </c>
      <c r="F66" s="18" t="s">
        <v>68</v>
      </c>
      <c r="G66" s="15" t="s">
        <v>41</v>
      </c>
      <c r="H66" s="15" t="s">
        <v>24</v>
      </c>
      <c r="I66" s="17">
        <v>4.8</v>
      </c>
      <c r="J66" s="18" t="s">
        <v>68</v>
      </c>
      <c r="K66" s="18" t="s">
        <v>69</v>
      </c>
      <c r="L66" s="15" t="s">
        <v>28</v>
      </c>
      <c r="M66" s="7">
        <v>21653</v>
      </c>
    </row>
    <row r="67" spans="1:13" ht="45">
      <c r="A67" s="45">
        <v>55</v>
      </c>
      <c r="B67" s="15" t="s">
        <v>27</v>
      </c>
      <c r="C67" s="14" t="s">
        <v>73</v>
      </c>
      <c r="D67" s="15">
        <v>34</v>
      </c>
      <c r="E67" s="15" t="s">
        <v>35</v>
      </c>
      <c r="F67" s="18" t="s">
        <v>68</v>
      </c>
      <c r="G67" s="15" t="s">
        <v>41</v>
      </c>
      <c r="H67" s="15" t="s">
        <v>24</v>
      </c>
      <c r="I67" s="17">
        <v>59.07</v>
      </c>
      <c r="J67" s="18" t="s">
        <v>68</v>
      </c>
      <c r="K67" s="18" t="s">
        <v>69</v>
      </c>
      <c r="L67" s="15" t="s">
        <v>28</v>
      </c>
      <c r="M67" s="7">
        <v>21572</v>
      </c>
    </row>
    <row r="68" spans="1:13" ht="45">
      <c r="A68" s="45">
        <v>56</v>
      </c>
      <c r="B68" s="15" t="s">
        <v>27</v>
      </c>
      <c r="C68" s="14" t="s">
        <v>73</v>
      </c>
      <c r="D68" s="15">
        <v>35</v>
      </c>
      <c r="E68" s="15" t="s">
        <v>145</v>
      </c>
      <c r="F68" s="18" t="s">
        <v>82</v>
      </c>
      <c r="G68" s="15" t="s">
        <v>41</v>
      </c>
      <c r="H68" s="15" t="s">
        <v>24</v>
      </c>
      <c r="I68" s="17">
        <v>36.506</v>
      </c>
      <c r="J68" s="18" t="s">
        <v>146</v>
      </c>
      <c r="K68" s="18" t="s">
        <v>76</v>
      </c>
      <c r="L68" s="15" t="s">
        <v>28</v>
      </c>
      <c r="M68" s="7">
        <v>21572</v>
      </c>
    </row>
    <row r="69" spans="1:13" ht="45">
      <c r="A69" s="45">
        <v>57</v>
      </c>
      <c r="B69" s="15" t="s">
        <v>27</v>
      </c>
      <c r="C69" s="14" t="s">
        <v>73</v>
      </c>
      <c r="D69" s="15">
        <v>36</v>
      </c>
      <c r="E69" s="15" t="s">
        <v>114</v>
      </c>
      <c r="F69" s="16">
        <v>40544</v>
      </c>
      <c r="G69" s="15" t="s">
        <v>41</v>
      </c>
      <c r="H69" s="15" t="s">
        <v>71</v>
      </c>
      <c r="I69" s="17">
        <v>408.08</v>
      </c>
      <c r="J69" s="18" t="s">
        <v>68</v>
      </c>
      <c r="K69" s="18" t="s">
        <v>69</v>
      </c>
      <c r="L69" s="15" t="s">
        <v>28</v>
      </c>
      <c r="M69" s="15">
        <v>21492</v>
      </c>
    </row>
    <row r="70" spans="1:13" s="13" customFormat="1" ht="45">
      <c r="A70" s="15">
        <v>58</v>
      </c>
      <c r="B70" s="15" t="s">
        <v>27</v>
      </c>
      <c r="C70" s="14" t="s">
        <v>73</v>
      </c>
      <c r="D70" s="15">
        <v>37</v>
      </c>
      <c r="E70" s="15" t="s">
        <v>178</v>
      </c>
      <c r="F70" s="18" t="s">
        <v>59</v>
      </c>
      <c r="G70" s="15" t="s">
        <v>41</v>
      </c>
      <c r="H70" s="15" t="s">
        <v>24</v>
      </c>
      <c r="I70" s="17">
        <v>60</v>
      </c>
      <c r="J70" s="18" t="s">
        <v>140</v>
      </c>
      <c r="K70" s="18" t="s">
        <v>69</v>
      </c>
      <c r="L70" s="15" t="s">
        <v>28</v>
      </c>
      <c r="M70" s="7">
        <v>21625</v>
      </c>
    </row>
    <row r="71" spans="1:13" s="13" customFormat="1" ht="45">
      <c r="A71" s="15">
        <v>59</v>
      </c>
      <c r="B71" s="15" t="s">
        <v>27</v>
      </c>
      <c r="C71" s="14" t="s">
        <v>73</v>
      </c>
      <c r="D71" s="15">
        <v>38</v>
      </c>
      <c r="E71" s="15" t="s">
        <v>191</v>
      </c>
      <c r="F71" s="18" t="s">
        <v>59</v>
      </c>
      <c r="G71" s="15" t="s">
        <v>41</v>
      </c>
      <c r="H71" s="15" t="s">
        <v>24</v>
      </c>
      <c r="I71" s="17">
        <v>40</v>
      </c>
      <c r="J71" s="18" t="s">
        <v>140</v>
      </c>
      <c r="K71" s="18" t="s">
        <v>69</v>
      </c>
      <c r="L71" s="15" t="s">
        <v>28</v>
      </c>
      <c r="M71" s="7">
        <v>21625</v>
      </c>
    </row>
    <row r="72" spans="1:13" s="13" customFormat="1" ht="45">
      <c r="A72" s="15">
        <v>60</v>
      </c>
      <c r="B72" s="15" t="s">
        <v>27</v>
      </c>
      <c r="C72" s="14" t="s">
        <v>73</v>
      </c>
      <c r="D72" s="15">
        <v>39</v>
      </c>
      <c r="E72" s="15" t="s">
        <v>34</v>
      </c>
      <c r="F72" s="16">
        <v>40544</v>
      </c>
      <c r="G72" s="15" t="s">
        <v>41</v>
      </c>
      <c r="H72" s="15" t="s">
        <v>24</v>
      </c>
      <c r="I72" s="17">
        <v>19.7</v>
      </c>
      <c r="J72" s="18" t="s">
        <v>68</v>
      </c>
      <c r="K72" s="18" t="s">
        <v>69</v>
      </c>
      <c r="L72" s="15" t="s">
        <v>28</v>
      </c>
      <c r="M72" s="7">
        <v>21363</v>
      </c>
    </row>
    <row r="73" spans="1:13" ht="45">
      <c r="A73" s="45">
        <v>61</v>
      </c>
      <c r="B73" s="15" t="s">
        <v>27</v>
      </c>
      <c r="C73" s="14" t="s">
        <v>73</v>
      </c>
      <c r="D73" s="15">
        <v>40</v>
      </c>
      <c r="E73" s="15" t="s">
        <v>164</v>
      </c>
      <c r="F73" s="18" t="s">
        <v>59</v>
      </c>
      <c r="G73" s="15" t="s">
        <v>41</v>
      </c>
      <c r="H73" s="15" t="s">
        <v>24</v>
      </c>
      <c r="I73" s="17">
        <v>14.84913</v>
      </c>
      <c r="J73" s="18" t="s">
        <v>68</v>
      </c>
      <c r="K73" s="18" t="s">
        <v>69</v>
      </c>
      <c r="L73" s="15" t="s">
        <v>28</v>
      </c>
      <c r="M73" s="7">
        <v>21363</v>
      </c>
    </row>
    <row r="74" spans="1:13" ht="45">
      <c r="A74" s="45">
        <v>62</v>
      </c>
      <c r="B74" s="15" t="s">
        <v>27</v>
      </c>
      <c r="C74" s="14" t="s">
        <v>73</v>
      </c>
      <c r="D74" s="15">
        <v>41</v>
      </c>
      <c r="E74" s="15" t="s">
        <v>181</v>
      </c>
      <c r="F74" s="18" t="s">
        <v>68</v>
      </c>
      <c r="G74" s="15" t="s">
        <v>41</v>
      </c>
      <c r="H74" s="15" t="s">
        <v>24</v>
      </c>
      <c r="I74" s="17">
        <f>157.25565-130.47264</f>
        <v>26.78300999999999</v>
      </c>
      <c r="J74" s="18" t="s">
        <v>68</v>
      </c>
      <c r="K74" s="18" t="s">
        <v>69</v>
      </c>
      <c r="L74" s="15" t="s">
        <v>28</v>
      </c>
      <c r="M74" s="7">
        <v>21363</v>
      </c>
    </row>
    <row r="75" spans="1:13" ht="45">
      <c r="A75" s="45">
        <v>63</v>
      </c>
      <c r="B75" s="15" t="s">
        <v>27</v>
      </c>
      <c r="C75" s="14" t="s">
        <v>73</v>
      </c>
      <c r="D75" s="15">
        <v>42</v>
      </c>
      <c r="E75" s="15" t="s">
        <v>193</v>
      </c>
      <c r="F75" s="18" t="s">
        <v>68</v>
      </c>
      <c r="G75" s="15" t="s">
        <v>41</v>
      </c>
      <c r="H75" s="15" t="s">
        <v>24</v>
      </c>
      <c r="I75" s="17">
        <v>19.47394</v>
      </c>
      <c r="J75" s="18" t="s">
        <v>68</v>
      </c>
      <c r="K75" s="18" t="s">
        <v>69</v>
      </c>
      <c r="L75" s="15" t="s">
        <v>28</v>
      </c>
      <c r="M75" s="7">
        <v>21363</v>
      </c>
    </row>
    <row r="76" spans="1:13" ht="45">
      <c r="A76" s="45">
        <v>64</v>
      </c>
      <c r="B76" s="15" t="s">
        <v>27</v>
      </c>
      <c r="C76" s="14" t="s">
        <v>73</v>
      </c>
      <c r="D76" s="15">
        <v>43</v>
      </c>
      <c r="E76" s="15" t="s">
        <v>163</v>
      </c>
      <c r="F76" s="18" t="s">
        <v>68</v>
      </c>
      <c r="G76" s="15" t="s">
        <v>41</v>
      </c>
      <c r="H76" s="15" t="s">
        <v>24</v>
      </c>
      <c r="I76" s="17">
        <v>37.92964</v>
      </c>
      <c r="J76" s="18" t="s">
        <v>68</v>
      </c>
      <c r="K76" s="18" t="s">
        <v>69</v>
      </c>
      <c r="L76" s="15" t="s">
        <v>28</v>
      </c>
      <c r="M76" s="7">
        <v>21363</v>
      </c>
    </row>
    <row r="77" spans="1:13" ht="45">
      <c r="A77" s="45">
        <v>65</v>
      </c>
      <c r="B77" s="15" t="s">
        <v>27</v>
      </c>
      <c r="C77" s="14" t="s">
        <v>73</v>
      </c>
      <c r="D77" s="15">
        <v>44</v>
      </c>
      <c r="E77" s="15" t="s">
        <v>116</v>
      </c>
      <c r="F77" s="16">
        <v>40634</v>
      </c>
      <c r="G77" s="15" t="s">
        <v>41</v>
      </c>
      <c r="H77" s="15" t="s">
        <v>71</v>
      </c>
      <c r="I77" s="17">
        <v>302.65</v>
      </c>
      <c r="J77" s="18" t="s">
        <v>94</v>
      </c>
      <c r="K77" s="18" t="s">
        <v>115</v>
      </c>
      <c r="L77" s="15" t="s">
        <v>28</v>
      </c>
      <c r="M77" s="15"/>
    </row>
    <row r="78" spans="1:13" ht="45">
      <c r="A78" s="45">
        <v>66</v>
      </c>
      <c r="B78" s="15" t="s">
        <v>27</v>
      </c>
      <c r="C78" s="14" t="s">
        <v>73</v>
      </c>
      <c r="D78" s="15">
        <v>45</v>
      </c>
      <c r="E78" s="15" t="s">
        <v>113</v>
      </c>
      <c r="F78" s="16">
        <v>40544</v>
      </c>
      <c r="G78" s="15" t="s">
        <v>41</v>
      </c>
      <c r="H78" s="15" t="s">
        <v>71</v>
      </c>
      <c r="I78" s="17">
        <f>81+7.4+83.6-20.25-1.85-28.17</f>
        <v>121.73</v>
      </c>
      <c r="J78" s="18" t="s">
        <v>68</v>
      </c>
      <c r="K78" s="18" t="s">
        <v>69</v>
      </c>
      <c r="L78" s="15" t="s">
        <v>28</v>
      </c>
      <c r="M78" s="15">
        <v>21472</v>
      </c>
    </row>
    <row r="79" spans="1:13" ht="45">
      <c r="A79" s="45">
        <v>67</v>
      </c>
      <c r="B79" s="15" t="s">
        <v>27</v>
      </c>
      <c r="C79" s="14" t="s">
        <v>73</v>
      </c>
      <c r="D79" s="15">
        <v>46</v>
      </c>
      <c r="E79" s="15" t="s">
        <v>112</v>
      </c>
      <c r="F79" s="16">
        <v>40544</v>
      </c>
      <c r="G79" s="15" t="s">
        <v>41</v>
      </c>
      <c r="H79" s="15" t="s">
        <v>71</v>
      </c>
      <c r="I79" s="17">
        <v>86.01</v>
      </c>
      <c r="J79" s="18" t="s">
        <v>68</v>
      </c>
      <c r="K79" s="18" t="s">
        <v>69</v>
      </c>
      <c r="L79" s="15" t="s">
        <v>28</v>
      </c>
      <c r="M79" s="15">
        <v>21472</v>
      </c>
    </row>
    <row r="80" spans="1:13" ht="45">
      <c r="A80" s="45">
        <v>68</v>
      </c>
      <c r="B80" s="15" t="s">
        <v>27</v>
      </c>
      <c r="C80" s="14" t="s">
        <v>73</v>
      </c>
      <c r="D80" s="15">
        <v>47</v>
      </c>
      <c r="E80" s="15" t="s">
        <v>110</v>
      </c>
      <c r="F80" s="16">
        <v>40544</v>
      </c>
      <c r="G80" s="15" t="s">
        <v>41</v>
      </c>
      <c r="H80" s="15" t="s">
        <v>71</v>
      </c>
      <c r="I80" s="17">
        <v>106.71</v>
      </c>
      <c r="J80" s="18" t="s">
        <v>111</v>
      </c>
      <c r="K80" s="18" t="s">
        <v>52</v>
      </c>
      <c r="L80" s="15" t="s">
        <v>28</v>
      </c>
      <c r="M80" s="15">
        <v>21471</v>
      </c>
    </row>
    <row r="81" spans="1:13" ht="45">
      <c r="A81" s="45">
        <v>69</v>
      </c>
      <c r="B81" s="15" t="s">
        <v>27</v>
      </c>
      <c r="C81" s="14" t="s">
        <v>70</v>
      </c>
      <c r="D81" s="15">
        <v>18</v>
      </c>
      <c r="E81" s="15" t="s">
        <v>53</v>
      </c>
      <c r="F81" s="16">
        <v>40544</v>
      </c>
      <c r="G81" s="15" t="s">
        <v>41</v>
      </c>
      <c r="H81" s="15" t="s">
        <v>71</v>
      </c>
      <c r="I81" s="17">
        <v>120</v>
      </c>
      <c r="J81" s="18" t="s">
        <v>68</v>
      </c>
      <c r="K81" s="18" t="s">
        <v>69</v>
      </c>
      <c r="L81" s="15" t="s">
        <v>27</v>
      </c>
      <c r="M81" s="15">
        <v>21391</v>
      </c>
    </row>
    <row r="82" spans="1:13" ht="21">
      <c r="A82" s="45"/>
      <c r="B82" s="45"/>
      <c r="C82" s="45"/>
      <c r="D82" s="45"/>
      <c r="E82" s="26" t="s">
        <v>173</v>
      </c>
      <c r="F82" s="18"/>
      <c r="G82" s="15"/>
      <c r="H82" s="15"/>
      <c r="I82" s="32">
        <f>I34+I35+I36+I37+I38+I39+I40+I41+I42+I43+I44+I45+I46+I47+I48+I49+I50+I51+I52+I53+I54+I55+I56+I57+I58+I59+I60+I61+I62+I63+I64+I65+I66+I67+I68+I69+I70+I71+I72+I73+I74+I75+I76+I77+I78+I79+I80+I32+I33+I81</f>
        <v>6405.278719999999</v>
      </c>
      <c r="J82" s="51"/>
      <c r="K82" s="51"/>
      <c r="L82" s="15"/>
      <c r="M82" s="7"/>
    </row>
    <row r="83" spans="1:13" ht="45">
      <c r="A83" s="45">
        <v>70</v>
      </c>
      <c r="B83" s="15" t="s">
        <v>27</v>
      </c>
      <c r="C83" s="15" t="s">
        <v>133</v>
      </c>
      <c r="D83" s="15">
        <v>1</v>
      </c>
      <c r="E83" s="15" t="s">
        <v>134</v>
      </c>
      <c r="F83" s="16">
        <v>40544</v>
      </c>
      <c r="G83" s="15" t="s">
        <v>41</v>
      </c>
      <c r="H83" s="15" t="s">
        <v>71</v>
      </c>
      <c r="I83" s="17">
        <v>416.1</v>
      </c>
      <c r="J83" s="18" t="s">
        <v>68</v>
      </c>
      <c r="K83" s="18" t="s">
        <v>69</v>
      </c>
      <c r="L83" s="15" t="s">
        <v>27</v>
      </c>
      <c r="M83" s="15">
        <v>21721</v>
      </c>
    </row>
    <row r="84" spans="1:13" ht="33.75">
      <c r="A84" s="45">
        <v>71</v>
      </c>
      <c r="B84" s="15" t="s">
        <v>27</v>
      </c>
      <c r="C84" s="15" t="s">
        <v>133</v>
      </c>
      <c r="D84" s="15">
        <v>2</v>
      </c>
      <c r="E84" s="15" t="s">
        <v>135</v>
      </c>
      <c r="F84" s="16">
        <v>40544</v>
      </c>
      <c r="G84" s="15" t="s">
        <v>41</v>
      </c>
      <c r="H84" s="15" t="s">
        <v>71</v>
      </c>
      <c r="I84" s="17">
        <f>92-18</f>
        <v>74</v>
      </c>
      <c r="J84" s="18" t="s">
        <v>68</v>
      </c>
      <c r="K84" s="18" t="s">
        <v>69</v>
      </c>
      <c r="L84" s="15" t="s">
        <v>27</v>
      </c>
      <c r="M84" s="15">
        <v>21722</v>
      </c>
    </row>
    <row r="85" spans="1:13" ht="33.75">
      <c r="A85" s="45">
        <v>72</v>
      </c>
      <c r="B85" s="15" t="s">
        <v>27</v>
      </c>
      <c r="C85" s="15" t="s">
        <v>133</v>
      </c>
      <c r="D85" s="15">
        <v>3</v>
      </c>
      <c r="E85" s="15" t="s">
        <v>136</v>
      </c>
      <c r="F85" s="16">
        <v>40544</v>
      </c>
      <c r="G85" s="15" t="s">
        <v>41</v>
      </c>
      <c r="H85" s="15" t="s">
        <v>71</v>
      </c>
      <c r="I85" s="17">
        <f>18-3</f>
        <v>15</v>
      </c>
      <c r="J85" s="18" t="s">
        <v>68</v>
      </c>
      <c r="K85" s="18" t="s">
        <v>69</v>
      </c>
      <c r="L85" s="15" t="s">
        <v>27</v>
      </c>
      <c r="M85" s="15">
        <v>21724</v>
      </c>
    </row>
    <row r="86" spans="1:13" ht="33.75">
      <c r="A86" s="45">
        <v>73</v>
      </c>
      <c r="B86" s="15" t="s">
        <v>27</v>
      </c>
      <c r="C86" s="15" t="s">
        <v>133</v>
      </c>
      <c r="D86" s="15">
        <v>4</v>
      </c>
      <c r="E86" s="15" t="s">
        <v>137</v>
      </c>
      <c r="F86" s="16">
        <v>40544</v>
      </c>
      <c r="G86" s="15" t="s">
        <v>41</v>
      </c>
      <c r="H86" s="15" t="s">
        <v>71</v>
      </c>
      <c r="I86" s="17">
        <v>55</v>
      </c>
      <c r="J86" s="18" t="s">
        <v>68</v>
      </c>
      <c r="K86" s="18" t="s">
        <v>69</v>
      </c>
      <c r="L86" s="15" t="s">
        <v>27</v>
      </c>
      <c r="M86" s="15">
        <v>21727</v>
      </c>
    </row>
    <row r="87" spans="1:13" ht="12.75">
      <c r="A87" s="45"/>
      <c r="B87" s="15"/>
      <c r="C87" s="15"/>
      <c r="D87" s="15"/>
      <c r="E87" s="34" t="s">
        <v>167</v>
      </c>
      <c r="F87" s="16"/>
      <c r="G87" s="15"/>
      <c r="H87" s="15"/>
      <c r="I87" s="29">
        <f>I83+I84+I85+I86</f>
        <v>560.1</v>
      </c>
      <c r="J87" s="18"/>
      <c r="K87" s="18"/>
      <c r="L87" s="15"/>
      <c r="M87" s="15"/>
    </row>
    <row r="88" spans="1:13" ht="12.75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 ht="33.75">
      <c r="A89" s="15">
        <v>74</v>
      </c>
      <c r="B89" s="15" t="s">
        <v>27</v>
      </c>
      <c r="C89" s="18" t="s">
        <v>105</v>
      </c>
      <c r="D89" s="15">
        <v>1</v>
      </c>
      <c r="E89" s="15" t="s">
        <v>106</v>
      </c>
      <c r="F89" s="16">
        <v>40605</v>
      </c>
      <c r="G89" s="15" t="s">
        <v>104</v>
      </c>
      <c r="H89" s="15" t="s">
        <v>71</v>
      </c>
      <c r="I89" s="17">
        <f>903.339-536.33</f>
        <v>367.009</v>
      </c>
      <c r="J89" s="18" t="s">
        <v>93</v>
      </c>
      <c r="K89" s="18" t="s">
        <v>107</v>
      </c>
      <c r="L89" s="15" t="s">
        <v>27</v>
      </c>
      <c r="M89" s="15">
        <v>21461</v>
      </c>
    </row>
    <row r="90" spans="1:13" ht="33.75">
      <c r="A90" s="15">
        <v>75</v>
      </c>
      <c r="B90" s="15" t="s">
        <v>27</v>
      </c>
      <c r="C90" s="18" t="s">
        <v>105</v>
      </c>
      <c r="D90" s="15">
        <v>2</v>
      </c>
      <c r="E90" s="15" t="s">
        <v>175</v>
      </c>
      <c r="F90" s="16">
        <v>40605</v>
      </c>
      <c r="G90" s="15" t="s">
        <v>104</v>
      </c>
      <c r="H90" s="15" t="s">
        <v>71</v>
      </c>
      <c r="I90" s="17">
        <f>763.863-323.164</f>
        <v>440.69900000000007</v>
      </c>
      <c r="J90" s="18" t="s">
        <v>93</v>
      </c>
      <c r="K90" s="18" t="s">
        <v>69</v>
      </c>
      <c r="L90" s="15" t="s">
        <v>27</v>
      </c>
      <c r="M90" s="15">
        <v>21461</v>
      </c>
    </row>
    <row r="91" spans="1:13" ht="33.75">
      <c r="A91" s="45">
        <v>76</v>
      </c>
      <c r="B91" s="15" t="s">
        <v>27</v>
      </c>
      <c r="C91" s="15" t="s">
        <v>108</v>
      </c>
      <c r="D91" s="15">
        <v>1</v>
      </c>
      <c r="E91" s="15" t="s">
        <v>109</v>
      </c>
      <c r="F91" s="16">
        <v>40544</v>
      </c>
      <c r="G91" s="15" t="s">
        <v>41</v>
      </c>
      <c r="H91" s="15" t="s">
        <v>71</v>
      </c>
      <c r="I91" s="17">
        <f>42*1.059-11.2</f>
        <v>33.27799999999999</v>
      </c>
      <c r="J91" s="18" t="s">
        <v>100</v>
      </c>
      <c r="K91" s="18" t="s">
        <v>69</v>
      </c>
      <c r="L91" s="15" t="s">
        <v>27</v>
      </c>
      <c r="M91" s="15">
        <v>21461</v>
      </c>
    </row>
    <row r="92" spans="1:13" ht="33.75">
      <c r="A92" s="45">
        <v>77</v>
      </c>
      <c r="B92" s="15" t="s">
        <v>27</v>
      </c>
      <c r="C92" s="18" t="s">
        <v>96</v>
      </c>
      <c r="D92" s="15">
        <v>2</v>
      </c>
      <c r="E92" s="15" t="s">
        <v>169</v>
      </c>
      <c r="F92" s="16">
        <v>40603</v>
      </c>
      <c r="G92" s="15" t="s">
        <v>41</v>
      </c>
      <c r="H92" s="15" t="s">
        <v>71</v>
      </c>
      <c r="I92" s="44">
        <v>118.03</v>
      </c>
      <c r="J92" s="18" t="s">
        <v>170</v>
      </c>
      <c r="K92" s="18" t="s">
        <v>171</v>
      </c>
      <c r="L92" s="15" t="s">
        <v>27</v>
      </c>
      <c r="M92" s="7"/>
    </row>
    <row r="93" spans="1:13" ht="78.75">
      <c r="A93" s="45">
        <v>78</v>
      </c>
      <c r="B93" s="15" t="s">
        <v>27</v>
      </c>
      <c r="C93" s="18" t="s">
        <v>96</v>
      </c>
      <c r="D93" s="15">
        <v>3</v>
      </c>
      <c r="E93" s="15" t="s">
        <v>46</v>
      </c>
      <c r="F93" s="18" t="s">
        <v>52</v>
      </c>
      <c r="G93" s="15" t="s">
        <v>21</v>
      </c>
      <c r="H93" s="15" t="s">
        <v>24</v>
      </c>
      <c r="I93" s="44">
        <f>1115.28+376.69+1184</f>
        <v>2675.9700000000003</v>
      </c>
      <c r="J93" s="18" t="s">
        <v>93</v>
      </c>
      <c r="K93" s="18" t="s">
        <v>115</v>
      </c>
      <c r="L93" s="15" t="s">
        <v>27</v>
      </c>
      <c r="M93" s="7">
        <v>21497</v>
      </c>
    </row>
    <row r="94" spans="1:13" ht="33.75">
      <c r="A94" s="45">
        <v>79</v>
      </c>
      <c r="B94" s="15" t="s">
        <v>27</v>
      </c>
      <c r="C94" s="18" t="s">
        <v>96</v>
      </c>
      <c r="D94" s="15">
        <v>4</v>
      </c>
      <c r="E94" s="15" t="s">
        <v>45</v>
      </c>
      <c r="F94" s="18" t="s">
        <v>52</v>
      </c>
      <c r="G94" s="15" t="s">
        <v>21</v>
      </c>
      <c r="H94" s="15" t="s">
        <v>24</v>
      </c>
      <c r="I94" s="44">
        <v>4204.32</v>
      </c>
      <c r="J94" s="18" t="s">
        <v>94</v>
      </c>
      <c r="K94" s="18" t="s">
        <v>82</v>
      </c>
      <c r="L94" s="15" t="s">
        <v>27</v>
      </c>
      <c r="M94" s="7">
        <v>21382</v>
      </c>
    </row>
    <row r="95" spans="1:13" ht="33.75">
      <c r="A95" s="45">
        <v>80</v>
      </c>
      <c r="B95" s="15" t="s">
        <v>27</v>
      </c>
      <c r="C95" s="18" t="s">
        <v>96</v>
      </c>
      <c r="D95" s="15">
        <v>5</v>
      </c>
      <c r="E95" s="15" t="s">
        <v>176</v>
      </c>
      <c r="F95" s="18" t="s">
        <v>52</v>
      </c>
      <c r="G95" s="41" t="s">
        <v>31</v>
      </c>
      <c r="H95" s="15" t="s">
        <v>24</v>
      </c>
      <c r="I95" s="44">
        <v>162.22</v>
      </c>
      <c r="J95" s="18" t="s">
        <v>94</v>
      </c>
      <c r="K95" s="18" t="s">
        <v>82</v>
      </c>
      <c r="L95" s="15" t="s">
        <v>27</v>
      </c>
      <c r="M95" s="7">
        <v>21382</v>
      </c>
    </row>
    <row r="96" spans="1:13" ht="33.75">
      <c r="A96" s="45">
        <v>81</v>
      </c>
      <c r="B96" s="15" t="s">
        <v>27</v>
      </c>
      <c r="C96" s="18" t="s">
        <v>96</v>
      </c>
      <c r="D96" s="15">
        <v>6</v>
      </c>
      <c r="E96" s="15" t="s">
        <v>44</v>
      </c>
      <c r="F96" s="18" t="s">
        <v>52</v>
      </c>
      <c r="G96" s="15" t="s">
        <v>31</v>
      </c>
      <c r="H96" s="15" t="s">
        <v>24</v>
      </c>
      <c r="I96" s="44">
        <v>813.4</v>
      </c>
      <c r="J96" s="18" t="s">
        <v>93</v>
      </c>
      <c r="K96" s="18" t="s">
        <v>81</v>
      </c>
      <c r="L96" s="15" t="s">
        <v>27</v>
      </c>
      <c r="M96" s="7">
        <f>+M94</f>
        <v>21382</v>
      </c>
    </row>
    <row r="97" spans="1:13" ht="33.75">
      <c r="A97" s="15">
        <v>82</v>
      </c>
      <c r="B97" s="15" t="s">
        <v>27</v>
      </c>
      <c r="C97" s="18" t="s">
        <v>96</v>
      </c>
      <c r="D97" s="15">
        <v>7</v>
      </c>
      <c r="E97" s="15" t="s">
        <v>43</v>
      </c>
      <c r="F97" s="18" t="s">
        <v>52</v>
      </c>
      <c r="G97" s="15" t="s">
        <v>21</v>
      </c>
      <c r="H97" s="15" t="s">
        <v>24</v>
      </c>
      <c r="I97" s="44">
        <v>1740.52</v>
      </c>
      <c r="J97" s="18" t="s">
        <v>93</v>
      </c>
      <c r="K97" s="18" t="s">
        <v>81</v>
      </c>
      <c r="L97" s="15" t="s">
        <v>27</v>
      </c>
      <c r="M97" s="7">
        <v>21644</v>
      </c>
    </row>
    <row r="98" spans="1:13" ht="33.75">
      <c r="A98" s="45">
        <v>83</v>
      </c>
      <c r="B98" s="15" t="s">
        <v>27</v>
      </c>
      <c r="C98" s="18" t="s">
        <v>96</v>
      </c>
      <c r="D98" s="15">
        <v>8</v>
      </c>
      <c r="E98" s="15" t="s">
        <v>92</v>
      </c>
      <c r="F98" s="18" t="s">
        <v>93</v>
      </c>
      <c r="G98" s="15" t="s">
        <v>41</v>
      </c>
      <c r="H98" s="15" t="s">
        <v>24</v>
      </c>
      <c r="I98" s="44">
        <v>193.57</v>
      </c>
      <c r="J98" s="18" t="s">
        <v>94</v>
      </c>
      <c r="K98" s="18" t="s">
        <v>95</v>
      </c>
      <c r="L98" s="15" t="s">
        <v>27</v>
      </c>
      <c r="M98" s="7">
        <v>21497</v>
      </c>
    </row>
    <row r="99" spans="1:13" ht="33.75">
      <c r="A99" s="45">
        <v>84</v>
      </c>
      <c r="B99" s="15" t="s">
        <v>27</v>
      </c>
      <c r="C99" s="18" t="s">
        <v>96</v>
      </c>
      <c r="D99" s="15">
        <v>9</v>
      </c>
      <c r="E99" s="15" t="s">
        <v>183</v>
      </c>
      <c r="F99" s="16">
        <v>40634</v>
      </c>
      <c r="G99" s="15" t="s">
        <v>41</v>
      </c>
      <c r="H99" s="15" t="s">
        <v>71</v>
      </c>
      <c r="I99" s="17">
        <v>168.9</v>
      </c>
      <c r="J99" s="18" t="s">
        <v>97</v>
      </c>
      <c r="K99" s="18" t="s">
        <v>95</v>
      </c>
      <c r="L99" s="15" t="s">
        <v>27</v>
      </c>
      <c r="M99" s="15">
        <v>21463</v>
      </c>
    </row>
    <row r="100" spans="1:13" ht="33.75">
      <c r="A100" s="45">
        <v>85</v>
      </c>
      <c r="B100" s="15" t="s">
        <v>27</v>
      </c>
      <c r="C100" s="18" t="s">
        <v>96</v>
      </c>
      <c r="D100" s="15">
        <v>10</v>
      </c>
      <c r="E100" s="15" t="s">
        <v>147</v>
      </c>
      <c r="F100" s="16">
        <v>40695</v>
      </c>
      <c r="G100" s="15" t="s">
        <v>41</v>
      </c>
      <c r="H100" s="15" t="s">
        <v>71</v>
      </c>
      <c r="I100" s="17">
        <v>50.1</v>
      </c>
      <c r="J100" s="18" t="s">
        <v>115</v>
      </c>
      <c r="K100" s="18" t="s">
        <v>103</v>
      </c>
      <c r="L100" s="15" t="s">
        <v>27</v>
      </c>
      <c r="M100" s="15">
        <v>21463</v>
      </c>
    </row>
    <row r="101" spans="1:13" ht="33.75">
      <c r="A101" s="45">
        <v>86</v>
      </c>
      <c r="B101" s="15" t="s">
        <v>27</v>
      </c>
      <c r="C101" s="18" t="s">
        <v>96</v>
      </c>
      <c r="D101" s="15">
        <v>11</v>
      </c>
      <c r="E101" s="15" t="s">
        <v>101</v>
      </c>
      <c r="F101" s="16">
        <v>40665</v>
      </c>
      <c r="G101" s="15" t="s">
        <v>41</v>
      </c>
      <c r="H101" s="15" t="s">
        <v>71</v>
      </c>
      <c r="I101" s="17">
        <v>49.89</v>
      </c>
      <c r="J101" s="18" t="s">
        <v>81</v>
      </c>
      <c r="K101" s="18" t="s">
        <v>102</v>
      </c>
      <c r="L101" s="15" t="s">
        <v>27</v>
      </c>
      <c r="M101" s="15">
        <v>21463</v>
      </c>
    </row>
    <row r="102" spans="1:13" ht="33.75">
      <c r="A102" s="45">
        <v>87</v>
      </c>
      <c r="B102" s="15" t="s">
        <v>27</v>
      </c>
      <c r="C102" s="18" t="s">
        <v>96</v>
      </c>
      <c r="D102" s="15">
        <v>12</v>
      </c>
      <c r="E102" s="15" t="s">
        <v>42</v>
      </c>
      <c r="F102" s="16">
        <v>40665</v>
      </c>
      <c r="G102" s="15" t="s">
        <v>41</v>
      </c>
      <c r="H102" s="15" t="s">
        <v>71</v>
      </c>
      <c r="I102" s="17">
        <v>458</v>
      </c>
      <c r="J102" s="18" t="s">
        <v>81</v>
      </c>
      <c r="K102" s="18" t="s">
        <v>103</v>
      </c>
      <c r="L102" s="15" t="s">
        <v>27</v>
      </c>
      <c r="M102" s="15">
        <v>21463</v>
      </c>
    </row>
    <row r="103" spans="1:13" ht="33.75">
      <c r="A103" s="45">
        <v>88</v>
      </c>
      <c r="B103" s="15" t="s">
        <v>27</v>
      </c>
      <c r="C103" s="18" t="s">
        <v>96</v>
      </c>
      <c r="D103" s="15">
        <v>13</v>
      </c>
      <c r="E103" s="15" t="s">
        <v>50</v>
      </c>
      <c r="F103" s="18" t="s">
        <v>68</v>
      </c>
      <c r="G103" s="15" t="s">
        <v>41</v>
      </c>
      <c r="H103" s="15" t="s">
        <v>24</v>
      </c>
      <c r="I103" s="44">
        <v>75.146</v>
      </c>
      <c r="J103" s="18" t="s">
        <v>68</v>
      </c>
      <c r="K103" s="18" t="s">
        <v>69</v>
      </c>
      <c r="L103" s="15" t="s">
        <v>27</v>
      </c>
      <c r="M103" s="7">
        <v>21365</v>
      </c>
    </row>
    <row r="104" spans="1:13" ht="33.75">
      <c r="A104" s="45">
        <v>89</v>
      </c>
      <c r="B104" s="15" t="s">
        <v>27</v>
      </c>
      <c r="C104" s="18" t="s">
        <v>96</v>
      </c>
      <c r="D104" s="15">
        <v>14</v>
      </c>
      <c r="E104" s="15" t="s">
        <v>49</v>
      </c>
      <c r="F104" s="18" t="s">
        <v>68</v>
      </c>
      <c r="G104" s="15" t="s">
        <v>41</v>
      </c>
      <c r="H104" s="15" t="s">
        <v>24</v>
      </c>
      <c r="I104" s="44">
        <v>76.517</v>
      </c>
      <c r="J104" s="18" t="s">
        <v>68</v>
      </c>
      <c r="K104" s="18" t="s">
        <v>69</v>
      </c>
      <c r="L104" s="15" t="s">
        <v>27</v>
      </c>
      <c r="M104" s="7">
        <v>21365</v>
      </c>
    </row>
    <row r="105" spans="1:13" ht="33.75">
      <c r="A105" s="45">
        <v>90</v>
      </c>
      <c r="B105" s="15" t="s">
        <v>27</v>
      </c>
      <c r="C105" s="18" t="s">
        <v>96</v>
      </c>
      <c r="D105" s="15">
        <v>15</v>
      </c>
      <c r="E105" s="15" t="s">
        <v>48</v>
      </c>
      <c r="F105" s="18" t="s">
        <v>68</v>
      </c>
      <c r="G105" s="15" t="s">
        <v>41</v>
      </c>
      <c r="H105" s="15" t="s">
        <v>24</v>
      </c>
      <c r="I105" s="44">
        <v>82.357</v>
      </c>
      <c r="J105" s="18" t="s">
        <v>68</v>
      </c>
      <c r="K105" s="18" t="s">
        <v>69</v>
      </c>
      <c r="L105" s="15" t="s">
        <v>27</v>
      </c>
      <c r="M105" s="7">
        <v>21365</v>
      </c>
    </row>
    <row r="106" spans="1:13" ht="33.75">
      <c r="A106" s="45">
        <v>91</v>
      </c>
      <c r="B106" s="15" t="s">
        <v>27</v>
      </c>
      <c r="C106" s="18" t="s">
        <v>96</v>
      </c>
      <c r="D106" s="15">
        <v>16</v>
      </c>
      <c r="E106" s="15" t="s">
        <v>47</v>
      </c>
      <c r="F106" s="18" t="s">
        <v>68</v>
      </c>
      <c r="G106" s="15" t="s">
        <v>41</v>
      </c>
      <c r="H106" s="15" t="s">
        <v>24</v>
      </c>
      <c r="I106" s="44">
        <v>127.74</v>
      </c>
      <c r="J106" s="18" t="s">
        <v>68</v>
      </c>
      <c r="K106" s="18" t="s">
        <v>69</v>
      </c>
      <c r="L106" s="15" t="s">
        <v>27</v>
      </c>
      <c r="M106" s="7">
        <v>21365</v>
      </c>
    </row>
    <row r="107" spans="1:13" ht="33.75">
      <c r="A107" s="45">
        <v>92</v>
      </c>
      <c r="B107" s="15" t="s">
        <v>27</v>
      </c>
      <c r="C107" s="15" t="s">
        <v>108</v>
      </c>
      <c r="D107" s="15">
        <v>17</v>
      </c>
      <c r="E107" s="15" t="s">
        <v>182</v>
      </c>
      <c r="F107" s="18" t="s">
        <v>68</v>
      </c>
      <c r="G107" s="15" t="s">
        <v>41</v>
      </c>
      <c r="H107" s="15" t="s">
        <v>24</v>
      </c>
      <c r="I107" s="44">
        <v>127.76</v>
      </c>
      <c r="J107" s="18" t="s">
        <v>68</v>
      </c>
      <c r="K107" s="18" t="s">
        <v>69</v>
      </c>
      <c r="L107" s="15" t="s">
        <v>27</v>
      </c>
      <c r="M107" s="7">
        <v>21365</v>
      </c>
    </row>
    <row r="108" spans="1:14" ht="33.75">
      <c r="A108" s="45">
        <v>93</v>
      </c>
      <c r="B108" s="15" t="s">
        <v>27</v>
      </c>
      <c r="C108" s="18" t="s">
        <v>96</v>
      </c>
      <c r="D108" s="15">
        <v>18</v>
      </c>
      <c r="E108" s="15" t="s">
        <v>148</v>
      </c>
      <c r="F108" s="18" t="s">
        <v>68</v>
      </c>
      <c r="G108" s="15" t="s">
        <v>41</v>
      </c>
      <c r="H108" s="15" t="s">
        <v>71</v>
      </c>
      <c r="I108" s="17">
        <v>35.37</v>
      </c>
      <c r="J108" s="18" t="s">
        <v>68</v>
      </c>
      <c r="K108" s="18" t="s">
        <v>69</v>
      </c>
      <c r="L108" s="15" t="s">
        <v>27</v>
      </c>
      <c r="M108" s="15">
        <v>21463</v>
      </c>
      <c r="N108" t="s">
        <v>162</v>
      </c>
    </row>
    <row r="109" spans="1:13" ht="33.75">
      <c r="A109" s="45">
        <v>94</v>
      </c>
      <c r="B109" s="15" t="s">
        <v>27</v>
      </c>
      <c r="C109" s="15" t="s">
        <v>108</v>
      </c>
      <c r="D109" s="15">
        <v>19</v>
      </c>
      <c r="E109" s="15" t="s">
        <v>154</v>
      </c>
      <c r="F109" s="18" t="s">
        <v>68</v>
      </c>
      <c r="G109" s="15" t="s">
        <v>41</v>
      </c>
      <c r="H109" s="15" t="s">
        <v>24</v>
      </c>
      <c r="I109" s="44">
        <v>12.55</v>
      </c>
      <c r="J109" s="18" t="s">
        <v>68</v>
      </c>
      <c r="K109" s="18" t="s">
        <v>69</v>
      </c>
      <c r="L109" s="15" t="s">
        <v>27</v>
      </c>
      <c r="M109" s="7">
        <v>21382</v>
      </c>
    </row>
    <row r="110" spans="1:13" ht="33.75">
      <c r="A110" s="45">
        <v>95</v>
      </c>
      <c r="B110" s="15" t="s">
        <v>27</v>
      </c>
      <c r="C110" s="15" t="s">
        <v>108</v>
      </c>
      <c r="D110" s="15">
        <v>20</v>
      </c>
      <c r="E110" s="15" t="s">
        <v>67</v>
      </c>
      <c r="F110" s="18" t="s">
        <v>93</v>
      </c>
      <c r="G110" s="15" t="s">
        <v>41</v>
      </c>
      <c r="H110" s="15" t="s">
        <v>24</v>
      </c>
      <c r="I110" s="44">
        <v>305.34</v>
      </c>
      <c r="J110" s="18" t="s">
        <v>94</v>
      </c>
      <c r="K110" s="18" t="s">
        <v>81</v>
      </c>
      <c r="L110" s="15" t="s">
        <v>27</v>
      </c>
      <c r="M110" s="7">
        <v>21382</v>
      </c>
    </row>
    <row r="111" spans="1:13" ht="33.75">
      <c r="A111" s="45">
        <v>96</v>
      </c>
      <c r="B111" s="15" t="s">
        <v>27</v>
      </c>
      <c r="C111" s="15" t="s">
        <v>108</v>
      </c>
      <c r="D111" s="15">
        <v>21</v>
      </c>
      <c r="E111" s="15" t="s">
        <v>149</v>
      </c>
      <c r="F111" s="18" t="s">
        <v>93</v>
      </c>
      <c r="G111" s="15" t="s">
        <v>41</v>
      </c>
      <c r="H111" s="15" t="s">
        <v>24</v>
      </c>
      <c r="I111" s="44">
        <v>97.65</v>
      </c>
      <c r="J111" s="18" t="s">
        <v>94</v>
      </c>
      <c r="K111" s="18" t="s">
        <v>81</v>
      </c>
      <c r="L111" s="15" t="s">
        <v>27</v>
      </c>
      <c r="M111" s="7">
        <v>21382</v>
      </c>
    </row>
    <row r="112" spans="1:13" ht="33.75">
      <c r="A112" s="45">
        <v>97</v>
      </c>
      <c r="B112" s="15" t="s">
        <v>27</v>
      </c>
      <c r="C112" s="15" t="s">
        <v>108</v>
      </c>
      <c r="D112" s="15">
        <v>22</v>
      </c>
      <c r="E112" s="15" t="s">
        <v>150</v>
      </c>
      <c r="F112" s="18" t="s">
        <v>93</v>
      </c>
      <c r="G112" s="15" t="s">
        <v>41</v>
      </c>
      <c r="H112" s="15" t="s">
        <v>24</v>
      </c>
      <c r="I112" s="44">
        <v>25.82</v>
      </c>
      <c r="J112" s="18" t="s">
        <v>94</v>
      </c>
      <c r="K112" s="18" t="s">
        <v>95</v>
      </c>
      <c r="L112" s="15" t="s">
        <v>27</v>
      </c>
      <c r="M112" s="7">
        <v>21382</v>
      </c>
    </row>
    <row r="113" spans="1:13" ht="33.75">
      <c r="A113" s="45">
        <v>98</v>
      </c>
      <c r="B113" s="15" t="s">
        <v>27</v>
      </c>
      <c r="C113" s="15" t="s">
        <v>108</v>
      </c>
      <c r="D113" s="15">
        <v>23</v>
      </c>
      <c r="E113" s="15" t="s">
        <v>151</v>
      </c>
      <c r="F113" s="18" t="s">
        <v>93</v>
      </c>
      <c r="G113" s="15" t="s">
        <v>41</v>
      </c>
      <c r="H113" s="15" t="s">
        <v>24</v>
      </c>
      <c r="I113" s="44">
        <v>47.67</v>
      </c>
      <c r="J113" s="18" t="s">
        <v>94</v>
      </c>
      <c r="K113" s="18" t="s">
        <v>95</v>
      </c>
      <c r="L113" s="15" t="s">
        <v>27</v>
      </c>
      <c r="M113" s="7">
        <v>21382</v>
      </c>
    </row>
    <row r="114" spans="1:13" ht="33.75">
      <c r="A114" s="45">
        <v>99</v>
      </c>
      <c r="B114" s="15" t="s">
        <v>27</v>
      </c>
      <c r="C114" s="15" t="s">
        <v>108</v>
      </c>
      <c r="D114" s="15">
        <v>24</v>
      </c>
      <c r="E114" s="15" t="s">
        <v>179</v>
      </c>
      <c r="F114" s="18" t="s">
        <v>93</v>
      </c>
      <c r="G114" s="15" t="s">
        <v>41</v>
      </c>
      <c r="H114" s="15" t="s">
        <v>24</v>
      </c>
      <c r="I114" s="44">
        <v>34.88</v>
      </c>
      <c r="J114" s="18" t="s">
        <v>94</v>
      </c>
      <c r="K114" s="18" t="s">
        <v>95</v>
      </c>
      <c r="L114" s="15" t="s">
        <v>27</v>
      </c>
      <c r="M114" s="7">
        <v>21382</v>
      </c>
    </row>
    <row r="115" spans="1:13" ht="33.75">
      <c r="A115" s="45">
        <v>100</v>
      </c>
      <c r="B115" s="15" t="s">
        <v>27</v>
      </c>
      <c r="C115" s="15" t="s">
        <v>108</v>
      </c>
      <c r="D115" s="15">
        <v>25</v>
      </c>
      <c r="E115" s="15" t="s">
        <v>180</v>
      </c>
      <c r="F115" s="18" t="s">
        <v>93</v>
      </c>
      <c r="G115" s="15" t="s">
        <v>41</v>
      </c>
      <c r="H115" s="15" t="s">
        <v>24</v>
      </c>
      <c r="I115" s="44">
        <v>20.83</v>
      </c>
      <c r="J115" s="18" t="s">
        <v>94</v>
      </c>
      <c r="K115" s="18" t="s">
        <v>95</v>
      </c>
      <c r="L115" s="15" t="s">
        <v>27</v>
      </c>
      <c r="M115" s="7">
        <v>21382</v>
      </c>
    </row>
    <row r="116" spans="1:13" ht="33.75">
      <c r="A116" s="45">
        <v>101</v>
      </c>
      <c r="B116" s="15" t="s">
        <v>27</v>
      </c>
      <c r="C116" s="15" t="s">
        <v>108</v>
      </c>
      <c r="D116" s="15">
        <v>26</v>
      </c>
      <c r="E116" s="15" t="s">
        <v>152</v>
      </c>
      <c r="F116" s="18" t="s">
        <v>93</v>
      </c>
      <c r="G116" s="15" t="s">
        <v>41</v>
      </c>
      <c r="H116" s="15" t="s">
        <v>24</v>
      </c>
      <c r="I116" s="44">
        <v>47.2</v>
      </c>
      <c r="J116" s="18" t="s">
        <v>94</v>
      </c>
      <c r="K116" s="18" t="s">
        <v>95</v>
      </c>
      <c r="L116" s="15" t="s">
        <v>27</v>
      </c>
      <c r="M116" s="7">
        <v>21382</v>
      </c>
    </row>
    <row r="117" spans="1:13" ht="33.75">
      <c r="A117" s="45">
        <v>102</v>
      </c>
      <c r="B117" s="15" t="s">
        <v>27</v>
      </c>
      <c r="C117" s="15" t="s">
        <v>108</v>
      </c>
      <c r="D117" s="15">
        <v>27</v>
      </c>
      <c r="E117" s="15" t="s">
        <v>153</v>
      </c>
      <c r="F117" s="18" t="s">
        <v>93</v>
      </c>
      <c r="G117" s="15" t="s">
        <v>41</v>
      </c>
      <c r="H117" s="15" t="s">
        <v>24</v>
      </c>
      <c r="I117" s="44">
        <v>227.22</v>
      </c>
      <c r="J117" s="18" t="s">
        <v>94</v>
      </c>
      <c r="K117" s="18" t="s">
        <v>95</v>
      </c>
      <c r="L117" s="15" t="s">
        <v>27</v>
      </c>
      <c r="M117" s="7">
        <v>21382</v>
      </c>
    </row>
    <row r="118" spans="1:13" ht="33.75">
      <c r="A118" s="45">
        <v>103</v>
      </c>
      <c r="B118" s="15" t="s">
        <v>27</v>
      </c>
      <c r="C118" s="15" t="s">
        <v>108</v>
      </c>
      <c r="D118" s="15">
        <v>28</v>
      </c>
      <c r="E118" s="15" t="s">
        <v>142</v>
      </c>
      <c r="F118" s="16">
        <v>40603</v>
      </c>
      <c r="G118" s="15" t="s">
        <v>41</v>
      </c>
      <c r="H118" s="15" t="s">
        <v>71</v>
      </c>
      <c r="I118" s="17">
        <v>17.01</v>
      </c>
      <c r="J118" s="18" t="s">
        <v>170</v>
      </c>
      <c r="K118" s="18" t="s">
        <v>69</v>
      </c>
      <c r="L118" s="15" t="s">
        <v>27</v>
      </c>
      <c r="M118" s="15" t="s">
        <v>143</v>
      </c>
    </row>
    <row r="119" spans="1:13" ht="22.5">
      <c r="A119" s="45"/>
      <c r="B119" s="45"/>
      <c r="C119" s="45"/>
      <c r="D119" s="45"/>
      <c r="E119" s="26" t="s">
        <v>174</v>
      </c>
      <c r="F119" s="18"/>
      <c r="G119" s="15"/>
      <c r="H119" s="15"/>
      <c r="I119" s="32">
        <f>I91+I92+I93+I94+I95+I96+I97+I98+I99+I100+I101+I102+I103+I104+I105+I106+I107+I108+I109+I110+I111+I112+I113+I114+I115+I116+I117+I118+I90+I89</f>
        <v>12836.965999999999</v>
      </c>
      <c r="J119" s="51"/>
      <c r="K119" s="51"/>
      <c r="L119" s="15" t="s">
        <v>27</v>
      </c>
      <c r="M119" s="7"/>
    </row>
    <row r="120" spans="1:13" ht="45">
      <c r="A120" s="45">
        <v>104</v>
      </c>
      <c r="B120" s="15" t="s">
        <v>27</v>
      </c>
      <c r="C120" s="18" t="s">
        <v>138</v>
      </c>
      <c r="D120" s="15">
        <v>1</v>
      </c>
      <c r="E120" s="15" t="s">
        <v>139</v>
      </c>
      <c r="F120" s="16">
        <v>40603</v>
      </c>
      <c r="G120" s="15" t="s">
        <v>41</v>
      </c>
      <c r="H120" s="15" t="s">
        <v>99</v>
      </c>
      <c r="I120" s="17">
        <v>217</v>
      </c>
      <c r="J120" s="18" t="s">
        <v>166</v>
      </c>
      <c r="K120" s="18" t="s">
        <v>69</v>
      </c>
      <c r="L120" s="15" t="s">
        <v>27</v>
      </c>
      <c r="M120" s="15">
        <v>22403</v>
      </c>
    </row>
    <row r="121" spans="1:13" ht="45">
      <c r="A121" s="45">
        <v>105</v>
      </c>
      <c r="B121" s="15" t="s">
        <v>27</v>
      </c>
      <c r="C121" s="18" t="s">
        <v>138</v>
      </c>
      <c r="D121" s="15">
        <v>2</v>
      </c>
      <c r="E121" s="15" t="s">
        <v>141</v>
      </c>
      <c r="F121" s="16">
        <v>40603</v>
      </c>
      <c r="G121" s="15" t="s">
        <v>41</v>
      </c>
      <c r="H121" s="15" t="s">
        <v>99</v>
      </c>
      <c r="I121" s="17">
        <v>117.74</v>
      </c>
      <c r="J121" s="18" t="s">
        <v>166</v>
      </c>
      <c r="K121" s="18" t="s">
        <v>69</v>
      </c>
      <c r="L121" s="15" t="s">
        <v>27</v>
      </c>
      <c r="M121" s="15">
        <v>22403</v>
      </c>
    </row>
    <row r="122" spans="1:13" ht="45">
      <c r="A122" s="45">
        <v>106</v>
      </c>
      <c r="B122" s="15" t="s">
        <v>27</v>
      </c>
      <c r="C122" s="18" t="s">
        <v>98</v>
      </c>
      <c r="D122" s="15">
        <v>4</v>
      </c>
      <c r="E122" s="15" t="s">
        <v>172</v>
      </c>
      <c r="F122" s="16">
        <v>40787</v>
      </c>
      <c r="G122" s="15" t="s">
        <v>31</v>
      </c>
      <c r="H122" s="15" t="s">
        <v>99</v>
      </c>
      <c r="I122" s="17">
        <v>1017</v>
      </c>
      <c r="J122" s="18" t="s">
        <v>165</v>
      </c>
      <c r="K122" s="18" t="s">
        <v>69</v>
      </c>
      <c r="L122" s="15" t="s">
        <v>27</v>
      </c>
      <c r="M122" s="15">
        <v>22403</v>
      </c>
    </row>
    <row r="123" spans="1:13" ht="45">
      <c r="A123" s="45">
        <v>107</v>
      </c>
      <c r="B123" s="15" t="s">
        <v>27</v>
      </c>
      <c r="C123" s="18" t="s">
        <v>98</v>
      </c>
      <c r="D123" s="15">
        <v>5</v>
      </c>
      <c r="E123" s="15" t="s">
        <v>203</v>
      </c>
      <c r="F123" s="16">
        <v>40603</v>
      </c>
      <c r="G123" s="15" t="s">
        <v>31</v>
      </c>
      <c r="H123" s="15" t="s">
        <v>99</v>
      </c>
      <c r="I123" s="17">
        <v>1152.5</v>
      </c>
      <c r="J123" s="18" t="s">
        <v>166</v>
      </c>
      <c r="K123" s="18" t="s">
        <v>81</v>
      </c>
      <c r="L123" s="15" t="s">
        <v>27</v>
      </c>
      <c r="M123" s="15">
        <v>22403</v>
      </c>
    </row>
    <row r="124" spans="1:13" ht="45">
      <c r="A124" s="45">
        <v>108</v>
      </c>
      <c r="B124" s="15" t="s">
        <v>27</v>
      </c>
      <c r="C124" s="18" t="s">
        <v>98</v>
      </c>
      <c r="D124" s="15">
        <v>6</v>
      </c>
      <c r="E124" s="15" t="s">
        <v>200</v>
      </c>
      <c r="F124" s="16">
        <v>40695</v>
      </c>
      <c r="G124" s="15" t="s">
        <v>41</v>
      </c>
      <c r="H124" s="15" t="s">
        <v>99</v>
      </c>
      <c r="I124" s="17">
        <v>56.1</v>
      </c>
      <c r="J124" s="18" t="s">
        <v>126</v>
      </c>
      <c r="K124" s="18" t="s">
        <v>95</v>
      </c>
      <c r="L124" s="15" t="s">
        <v>27</v>
      </c>
      <c r="M124" s="15">
        <v>22403</v>
      </c>
    </row>
    <row r="125" spans="1:13" ht="45">
      <c r="A125" s="45">
        <v>109</v>
      </c>
      <c r="B125" s="15" t="s">
        <v>27</v>
      </c>
      <c r="C125" s="18" t="s">
        <v>98</v>
      </c>
      <c r="D125" s="15">
        <v>7</v>
      </c>
      <c r="E125" s="15" t="s">
        <v>202</v>
      </c>
      <c r="F125" s="16">
        <v>40544</v>
      </c>
      <c r="G125" s="15" t="s">
        <v>41</v>
      </c>
      <c r="H125" s="15" t="s">
        <v>99</v>
      </c>
      <c r="I125" s="17">
        <v>49.6</v>
      </c>
      <c r="J125" s="18" t="s">
        <v>100</v>
      </c>
      <c r="K125" s="18" t="s">
        <v>52</v>
      </c>
      <c r="L125" s="15" t="s">
        <v>27</v>
      </c>
      <c r="M125" s="15">
        <v>22403</v>
      </c>
    </row>
    <row r="126" spans="1:13" ht="45">
      <c r="A126" s="45">
        <v>110</v>
      </c>
      <c r="B126" s="15" t="s">
        <v>27</v>
      </c>
      <c r="C126" s="18" t="s">
        <v>98</v>
      </c>
      <c r="D126" s="15">
        <v>8</v>
      </c>
      <c r="E126" s="15" t="s">
        <v>201</v>
      </c>
      <c r="F126" s="16">
        <v>40544</v>
      </c>
      <c r="G126" s="15" t="s">
        <v>41</v>
      </c>
      <c r="H126" s="15" t="s">
        <v>99</v>
      </c>
      <c r="I126" s="17">
        <v>61</v>
      </c>
      <c r="J126" s="18" t="s">
        <v>100</v>
      </c>
      <c r="K126" s="18" t="s">
        <v>52</v>
      </c>
      <c r="L126" s="15" t="s">
        <v>27</v>
      </c>
      <c r="M126" s="15">
        <v>22403</v>
      </c>
    </row>
    <row r="127" spans="1:13" ht="12.75">
      <c r="A127" s="45"/>
      <c r="B127" s="15"/>
      <c r="C127" s="15"/>
      <c r="D127" s="15"/>
      <c r="E127" s="26" t="s">
        <v>60</v>
      </c>
      <c r="F127" s="18"/>
      <c r="G127" s="15"/>
      <c r="H127" s="15"/>
      <c r="I127" s="32">
        <f>I120+I121+I122+I123+I124+I125+I126</f>
        <v>2670.9399999999996</v>
      </c>
      <c r="J127" s="18"/>
      <c r="K127" s="18"/>
      <c r="L127" s="15"/>
      <c r="M127" s="7"/>
    </row>
    <row r="128" spans="1:13" ht="12.75">
      <c r="A128" s="6"/>
      <c r="B128" s="6"/>
      <c r="C128" s="6"/>
      <c r="D128" s="6"/>
      <c r="E128" s="27" t="s">
        <v>61</v>
      </c>
      <c r="F128" s="6"/>
      <c r="G128" s="6"/>
      <c r="H128" s="54"/>
      <c r="I128" s="33">
        <f>I31+I82+I87+I88+I119+I127</f>
        <v>151354.82406666668</v>
      </c>
      <c r="J128" s="6"/>
      <c r="K128" s="6"/>
      <c r="L128" s="6"/>
      <c r="M128" s="7"/>
    </row>
    <row r="129" spans="2:12" ht="12.75">
      <c r="B129" t="s">
        <v>57</v>
      </c>
      <c r="F129" s="5"/>
      <c r="H129" t="s">
        <v>56</v>
      </c>
      <c r="L129" s="9"/>
    </row>
    <row r="130" ht="12.75">
      <c r="F130" s="5"/>
    </row>
    <row r="131" spans="2:8" ht="12.75">
      <c r="B131" t="s">
        <v>55</v>
      </c>
      <c r="F131" s="5"/>
      <c r="H131" t="s">
        <v>54</v>
      </c>
    </row>
  </sheetData>
  <sheetProtection/>
  <autoFilter ref="A11:M129"/>
  <mergeCells count="3">
    <mergeCell ref="G45:G47"/>
    <mergeCell ref="F45:F47"/>
    <mergeCell ref="A88:M88"/>
  </mergeCells>
  <dataValidations count="1">
    <dataValidation type="textLength" allowBlank="1" showInputMessage="1" showErrorMessage="1" sqref="E45:E47">
      <formula1>0</formula1>
      <formula2>240</formula2>
    </dataValidation>
  </dataValidations>
  <printOptions horizontalCentered="1"/>
  <pageMargins left="0.3937007874015748" right="0.3937007874015748" top="0.4724409448818898" bottom="0.3937007874015748" header="0.1968503937007874" footer="0.1968503937007874"/>
  <pageSetup fitToHeight="0" fitToWidth="1" horizontalDpi="600" verticalDpi="600" orientation="landscape" paperSize="9" scale="88" r:id="rId1"/>
  <headerFooter differentOddEven="1" alignWithMargins="0">
    <oddFooter>&amp;LГКПЗ ОАО "РСП ТПК КГРЭС" на 2011 год&amp;RСтраница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огк3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Брусов</dc:creator>
  <cp:keywords/>
  <dc:description/>
  <cp:lastModifiedBy>Ольга Силимянкина</cp:lastModifiedBy>
  <cp:lastPrinted>2011-02-04T14:26:22Z</cp:lastPrinted>
  <dcterms:created xsi:type="dcterms:W3CDTF">2009-12-01T08:03:31Z</dcterms:created>
  <dcterms:modified xsi:type="dcterms:W3CDTF">2011-11-24T04:37:39Z</dcterms:modified>
  <cp:category/>
  <cp:version/>
  <cp:contentType/>
  <cp:contentStatus/>
</cp:coreProperties>
</file>